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neve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4_実績報告書(中止廃止、申請取下げ)\03_舞台芸術等総合支援事業（国際芸術交流支援）\"/>
    </mc:Choice>
  </mc:AlternateContent>
  <xr:revisionPtr revIDLastSave="0" documentId="13_ncr:1_{0F6E70AC-7B74-411C-B7B3-E63A2AB376AF}" xr6:coauthVersionLast="47" xr6:coauthVersionMax="47" xr10:uidLastSave="{00000000-0000-0000-0000-000000000000}"/>
  <bookViews>
    <workbookView xWindow="4815" yWindow="1080" windowWidth="21600" windowHeight="14280" tabRatio="945" xr2:uid="{00000000-000D-0000-FFFF-FFFF00000000}"/>
  </bookViews>
  <sheets>
    <sheet name="はじめにお読みください" sheetId="50" r:id="rId1"/>
    <sheet name="交付申請書総表貼り付け欄" sheetId="46" r:id="rId2"/>
    <sheet name="総表" sheetId="52" r:id="rId3"/>
    <sheet name="個表1" sheetId="53" r:id="rId4"/>
    <sheet name="個表2" sheetId="54" r:id="rId5"/>
    <sheet name="支出決算書" sheetId="49" r:id="rId6"/>
    <sheet name="【非表示】経費一覧" sheetId="33" state="hidden" r:id="rId7"/>
    <sheet name="収支報告書" sheetId="43" r:id="rId8"/>
    <sheet name="別紙入場料詳細" sheetId="48" r:id="rId9"/>
    <sheet name="【非表示】分野・ジャンル" sheetId="42" state="hidden" r:id="rId10"/>
    <sheet name="別紙2 当日来場者数内訳" sheetId="55" r:id="rId11"/>
    <sheet name="支払申請書" sheetId="56" r:id="rId12"/>
  </sheets>
  <definedNames>
    <definedName name="_xlnm._FilterDatabase" localSheetId="6" hidden="1">【非表示】経費一覧!$A$1:$D$1</definedName>
    <definedName name="_xlnm.Print_Area" localSheetId="6">【非表示】経費一覧!$A$1:$D$77</definedName>
    <definedName name="_xlnm.Print_Area" localSheetId="3">個表1!$B$1:$M$81</definedName>
    <definedName name="_xlnm.Print_Area" localSheetId="4">個表2!$B$1:$M$225</definedName>
    <definedName name="_xlnm.Print_Area" localSheetId="1">交付申請書総表貼り付け欄!$A$1:$K$44</definedName>
    <definedName name="_xlnm.Print_Area" localSheetId="5">支出決算書!$B$1:$P$122</definedName>
    <definedName name="_xlnm.Print_Area" localSheetId="11">支払申請書!$A$2:$L$33</definedName>
    <definedName name="_xlnm.Print_Area" localSheetId="7">収支報告書!$A$1:$N$60</definedName>
    <definedName name="_xlnm.Print_Area" localSheetId="2">総表!$A$1:$K$46</definedName>
    <definedName name="_xlnm.Print_Area" localSheetId="10">'別紙2 当日来場者数内訳'!$A$1:$J$74</definedName>
    <definedName name="_xlnm.Print_Area" localSheetId="8">別紙入場料詳細!$A$1:$O$60</definedName>
    <definedName name="_xlnm.Print_Titles" localSheetId="5">支出決算書!$17:$17</definedName>
    <definedName name="_xlnm.Print_Titles" localSheetId="10">'別紙2 当日来場者数内訳'!$1:$4</definedName>
    <definedName name="演劇">【非表示】分野・ジャンル!$C$2:$C$6</definedName>
    <definedName name="応募分野">【非表示】分野・ジャンル!$A$1:$E$1</definedName>
    <definedName name="音楽">【非表示】分野・ジャンル!$A$2:$A$7</definedName>
    <definedName name="音楽費">【非表示】経費一覧!$C$4:$C$15</definedName>
    <definedName name="会場費">【非表示】経費一覧!$C$53:$C$54</definedName>
    <definedName name="稽古費">【非表示】経費一覧!$C$2:$C$3</definedName>
    <definedName name="大衆芸能">【非表示】分野・ジャンル!$E$2:$E$8</definedName>
    <definedName name="伝統芸能">【非表示】分野・ジャンル!$D$2:$D$9</definedName>
    <definedName name="舞台費">【非表示】経費一覧!$C$55:$C$74</definedName>
    <definedName name="舞踊">【非表示】分野・ジャンル!$B$2:$B$6</definedName>
    <definedName name="文芸費">【非表示】経費一覧!$C$16:$C$52</definedName>
    <definedName name="旅費">【非表示】経費一覧!$C$75:$C$77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6" i="52" l="1"/>
  <c r="J49" i="52"/>
  <c r="J48" i="52"/>
  <c r="F65" i="55"/>
  <c r="F53" i="55"/>
  <c r="F41" i="55"/>
  <c r="F26" i="55"/>
  <c r="F10" i="55"/>
  <c r="I12" i="52" l="1"/>
  <c r="C12" i="52"/>
  <c r="A10" i="55" l="1"/>
  <c r="I37" i="52"/>
  <c r="H37" i="52"/>
  <c r="K37" i="52"/>
  <c r="C13" i="52" l="1"/>
  <c r="I13" i="52"/>
  <c r="G7" i="43"/>
  <c r="D5" i="43"/>
  <c r="C147" i="48"/>
  <c r="C175" i="48"/>
  <c r="K148" i="48"/>
  <c r="C148" i="48"/>
  <c r="K393" i="48"/>
  <c r="C255" i="48"/>
  <c r="C171" i="48"/>
  <c r="C170" i="48"/>
  <c r="K144" i="48"/>
  <c r="C144" i="48"/>
  <c r="K143" i="48"/>
  <c r="C143" i="48"/>
  <c r="K121" i="48"/>
  <c r="C121" i="48"/>
  <c r="K117" i="48"/>
  <c r="C117" i="48"/>
  <c r="K116" i="48"/>
  <c r="C116" i="48"/>
  <c r="K94" i="48"/>
  <c r="C94" i="48"/>
  <c r="K90" i="48"/>
  <c r="C90" i="48"/>
  <c r="K89" i="48"/>
  <c r="C89" i="48"/>
  <c r="K67" i="48"/>
  <c r="C67" i="48"/>
  <c r="K63" i="48"/>
  <c r="C63" i="48"/>
  <c r="K62" i="48"/>
  <c r="C62" i="48"/>
  <c r="K40" i="48"/>
  <c r="C40" i="48"/>
  <c r="K36" i="48"/>
  <c r="C36" i="48"/>
  <c r="K35" i="48"/>
  <c r="C35" i="48"/>
  <c r="K13" i="48"/>
  <c r="C13" i="48"/>
  <c r="K9" i="48"/>
  <c r="C9" i="48"/>
  <c r="K8" i="48"/>
  <c r="C8" i="48"/>
  <c r="E22" i="56"/>
  <c r="G16" i="56"/>
  <c r="G15" i="56"/>
  <c r="G14" i="56"/>
  <c r="G13" i="56"/>
  <c r="I12" i="56"/>
  <c r="G12" i="56"/>
  <c r="I8" i="56"/>
  <c r="H13" i="55"/>
  <c r="A65" i="55"/>
  <c r="A53" i="55"/>
  <c r="A41" i="55"/>
  <c r="A26" i="55"/>
  <c r="D4" i="55"/>
  <c r="D3" i="55"/>
  <c r="H74" i="55"/>
  <c r="F74" i="55"/>
  <c r="D74" i="55"/>
  <c r="H73" i="55"/>
  <c r="B73" i="55"/>
  <c r="H72" i="55"/>
  <c r="B72" i="55"/>
  <c r="H71" i="55"/>
  <c r="B71" i="55"/>
  <c r="H70" i="55"/>
  <c r="B70" i="55"/>
  <c r="H69" i="55"/>
  <c r="B69" i="55"/>
  <c r="H68" i="55"/>
  <c r="B68" i="55"/>
  <c r="H67" i="55"/>
  <c r="B67" i="55"/>
  <c r="F62" i="55"/>
  <c r="D62" i="55"/>
  <c r="H61" i="55"/>
  <c r="B61" i="55"/>
  <c r="H60" i="55"/>
  <c r="B60" i="55"/>
  <c r="H59" i="55"/>
  <c r="B59" i="55"/>
  <c r="H58" i="55"/>
  <c r="B58" i="55"/>
  <c r="H57" i="55"/>
  <c r="B57" i="55"/>
  <c r="H56" i="55"/>
  <c r="B56" i="55"/>
  <c r="H55" i="55"/>
  <c r="H62" i="55" s="1"/>
  <c r="B55" i="55"/>
  <c r="F50" i="55"/>
  <c r="D50" i="55"/>
  <c r="H49" i="55"/>
  <c r="B49" i="55"/>
  <c r="H48" i="55"/>
  <c r="B48" i="55"/>
  <c r="H47" i="55"/>
  <c r="B47" i="55"/>
  <c r="H46" i="55"/>
  <c r="B46" i="55"/>
  <c r="H45" i="55"/>
  <c r="B45" i="55"/>
  <c r="H44" i="55"/>
  <c r="B44" i="55"/>
  <c r="H43" i="55"/>
  <c r="B43" i="55"/>
  <c r="F38" i="55"/>
  <c r="D38" i="55"/>
  <c r="H37" i="55"/>
  <c r="B37" i="55"/>
  <c r="H36" i="55"/>
  <c r="B36" i="55"/>
  <c r="H35" i="55"/>
  <c r="B35" i="55"/>
  <c r="H34" i="55"/>
  <c r="B34" i="55"/>
  <c r="H33" i="55"/>
  <c r="B33" i="55"/>
  <c r="H32" i="55"/>
  <c r="B32" i="55"/>
  <c r="H31" i="55"/>
  <c r="B31" i="55"/>
  <c r="H30" i="55"/>
  <c r="B30" i="55"/>
  <c r="H29" i="55"/>
  <c r="B29" i="55"/>
  <c r="H28" i="55"/>
  <c r="H38" i="55" s="1"/>
  <c r="B28" i="55"/>
  <c r="F23" i="55"/>
  <c r="D23" i="55"/>
  <c r="H22" i="55"/>
  <c r="B22" i="55"/>
  <c r="H21" i="55"/>
  <c r="B21" i="55"/>
  <c r="H20" i="55"/>
  <c r="B20" i="55"/>
  <c r="H19" i="55"/>
  <c r="B19" i="55"/>
  <c r="H18" i="55"/>
  <c r="B18" i="55"/>
  <c r="H17" i="55"/>
  <c r="B17" i="55"/>
  <c r="H16" i="55"/>
  <c r="B16" i="55"/>
  <c r="H15" i="55"/>
  <c r="B15" i="55"/>
  <c r="H14" i="55"/>
  <c r="B14" i="55"/>
  <c r="B13" i="55"/>
  <c r="H12" i="55"/>
  <c r="G147" i="48" l="1"/>
  <c r="H23" i="55"/>
  <c r="H50" i="55"/>
  <c r="D10" i="43" l="1"/>
  <c r="F25" i="43"/>
  <c r="F27" i="43" s="1"/>
  <c r="C12" i="48"/>
  <c r="K12" i="48"/>
  <c r="D26" i="55" s="1"/>
  <c r="G18" i="48"/>
  <c r="O18" i="48"/>
  <c r="G19" i="48"/>
  <c r="O19" i="48"/>
  <c r="G20" i="48"/>
  <c r="O20" i="48"/>
  <c r="G21" i="48"/>
  <c r="O21" i="48"/>
  <c r="G22" i="48"/>
  <c r="O22" i="48"/>
  <c r="G23" i="48"/>
  <c r="O23" i="48"/>
  <c r="G24" i="48"/>
  <c r="O24" i="48"/>
  <c r="G25" i="48"/>
  <c r="O25" i="48"/>
  <c r="G26" i="48"/>
  <c r="O26" i="48"/>
  <c r="G27" i="48"/>
  <c r="O27" i="48"/>
  <c r="C39" i="48"/>
  <c r="K39" i="48"/>
  <c r="D53" i="55" s="1"/>
  <c r="O39" i="48"/>
  <c r="K42" i="48" s="1"/>
  <c r="G45" i="48"/>
  <c r="O45" i="48"/>
  <c r="G46" i="48"/>
  <c r="O46" i="48"/>
  <c r="G47" i="48"/>
  <c r="O47" i="48"/>
  <c r="G48" i="48"/>
  <c r="O48" i="48"/>
  <c r="G49" i="48"/>
  <c r="O49" i="48"/>
  <c r="G50" i="48"/>
  <c r="O50" i="48"/>
  <c r="G51" i="48"/>
  <c r="O51" i="48"/>
  <c r="G52" i="48"/>
  <c r="O52" i="48"/>
  <c r="G53" i="48"/>
  <c r="O53" i="48"/>
  <c r="G54" i="48"/>
  <c r="O54" i="48"/>
  <c r="C66" i="48"/>
  <c r="K66" i="48"/>
  <c r="O66" i="48" s="1"/>
  <c r="G72" i="48"/>
  <c r="O72" i="48"/>
  <c r="O85" i="48" s="1"/>
  <c r="O87" i="48" s="1"/>
  <c r="G73" i="48"/>
  <c r="O73" i="48"/>
  <c r="G74" i="48"/>
  <c r="O74" i="48"/>
  <c r="G75" i="48"/>
  <c r="O75" i="48"/>
  <c r="G76" i="48"/>
  <c r="O76" i="48"/>
  <c r="G77" i="48"/>
  <c r="O77" i="48"/>
  <c r="G78" i="48"/>
  <c r="O78" i="48"/>
  <c r="G79" i="48"/>
  <c r="O79" i="48"/>
  <c r="G80" i="48"/>
  <c r="O80" i="48"/>
  <c r="G81" i="48"/>
  <c r="O81" i="48"/>
  <c r="C93" i="48"/>
  <c r="G93" i="48" s="1"/>
  <c r="K93" i="48"/>
  <c r="O93" i="48" s="1"/>
  <c r="G99" i="48"/>
  <c r="G112" i="48" s="1"/>
  <c r="G114" i="48" s="1"/>
  <c r="O99" i="48"/>
  <c r="O112" i="48" s="1"/>
  <c r="O114" i="48" s="1"/>
  <c r="G100" i="48"/>
  <c r="O100" i="48"/>
  <c r="G101" i="48"/>
  <c r="O101" i="48"/>
  <c r="G102" i="48"/>
  <c r="O102" i="48"/>
  <c r="G103" i="48"/>
  <c r="O103" i="48"/>
  <c r="G104" i="48"/>
  <c r="O104" i="48"/>
  <c r="G105" i="48"/>
  <c r="O105" i="48"/>
  <c r="G106" i="48"/>
  <c r="O106" i="48"/>
  <c r="G107" i="48"/>
  <c r="O107" i="48"/>
  <c r="G108" i="48"/>
  <c r="O108" i="48"/>
  <c r="C120" i="48"/>
  <c r="G120" i="48"/>
  <c r="C122" i="48" s="1"/>
  <c r="K120" i="48"/>
  <c r="O120" i="48" s="1"/>
  <c r="G126" i="48"/>
  <c r="O126" i="48"/>
  <c r="O139" i="48" s="1"/>
  <c r="O141" i="48" s="1"/>
  <c r="G127" i="48"/>
  <c r="O127" i="48"/>
  <c r="G128" i="48"/>
  <c r="O128" i="48"/>
  <c r="G129" i="48"/>
  <c r="O129" i="48"/>
  <c r="G130" i="48"/>
  <c r="O130" i="48"/>
  <c r="G131" i="48"/>
  <c r="O131" i="48"/>
  <c r="G132" i="48"/>
  <c r="O132" i="48"/>
  <c r="G133" i="48"/>
  <c r="O133" i="48"/>
  <c r="G134" i="48"/>
  <c r="O134" i="48"/>
  <c r="G135" i="48"/>
  <c r="O135" i="48"/>
  <c r="G139" i="48"/>
  <c r="G141" i="48" s="1"/>
  <c r="K147" i="48"/>
  <c r="O147" i="48" s="1"/>
  <c r="O150" i="48" s="1"/>
  <c r="G153" i="48"/>
  <c r="O153" i="48"/>
  <c r="O166" i="48" s="1"/>
  <c r="O168" i="48" s="1"/>
  <c r="G154" i="48"/>
  <c r="G166" i="48" s="1"/>
  <c r="G168" i="48" s="1"/>
  <c r="O154" i="48"/>
  <c r="G155" i="48"/>
  <c r="O155" i="48"/>
  <c r="G156" i="48"/>
  <c r="O156" i="48"/>
  <c r="G157" i="48"/>
  <c r="O157" i="48"/>
  <c r="G158" i="48"/>
  <c r="O158" i="48"/>
  <c r="G159" i="48"/>
  <c r="O159" i="48"/>
  <c r="G160" i="48"/>
  <c r="O160" i="48"/>
  <c r="G161" i="48"/>
  <c r="O161" i="48"/>
  <c r="G162" i="48"/>
  <c r="O162" i="48"/>
  <c r="C174" i="48"/>
  <c r="G174" i="48" s="1"/>
  <c r="C176" i="48" s="1"/>
  <c r="K174" i="48"/>
  <c r="O174" i="48" s="1"/>
  <c r="G180" i="48"/>
  <c r="O180" i="48"/>
  <c r="G181" i="48"/>
  <c r="G193" i="48" s="1"/>
  <c r="G195" i="48" s="1"/>
  <c r="O181" i="48"/>
  <c r="G182" i="48"/>
  <c r="O182" i="48"/>
  <c r="G183" i="48"/>
  <c r="O183" i="48"/>
  <c r="G184" i="48"/>
  <c r="O184" i="48"/>
  <c r="G185" i="48"/>
  <c r="O185" i="48"/>
  <c r="G186" i="48"/>
  <c r="O186" i="48"/>
  <c r="G187" i="48"/>
  <c r="O187" i="48"/>
  <c r="G188" i="48"/>
  <c r="O188" i="48"/>
  <c r="G189" i="48"/>
  <c r="O189" i="48"/>
  <c r="C201" i="48"/>
  <c r="G201" i="48" s="1"/>
  <c r="C204" i="48" s="1"/>
  <c r="K201" i="48"/>
  <c r="O201" i="48"/>
  <c r="K203" i="48" s="1"/>
  <c r="C203" i="48"/>
  <c r="G207" i="48"/>
  <c r="O207" i="48"/>
  <c r="O220" i="48" s="1"/>
  <c r="O222" i="48" s="1"/>
  <c r="G208" i="48"/>
  <c r="O208" i="48"/>
  <c r="G209" i="48"/>
  <c r="O209" i="48"/>
  <c r="G210" i="48"/>
  <c r="O210" i="48"/>
  <c r="G211" i="48"/>
  <c r="O211" i="48"/>
  <c r="G212" i="48"/>
  <c r="O212" i="48"/>
  <c r="G213" i="48"/>
  <c r="O213" i="48"/>
  <c r="G214" i="48"/>
  <c r="O214" i="48"/>
  <c r="G215" i="48"/>
  <c r="O215" i="48"/>
  <c r="G216" i="48"/>
  <c r="O216" i="48"/>
  <c r="C228" i="48"/>
  <c r="G228" i="48"/>
  <c r="C230" i="48" s="1"/>
  <c r="K228" i="48"/>
  <c r="O228" i="48" s="1"/>
  <c r="K230" i="48" s="1"/>
  <c r="G231" i="48"/>
  <c r="K231" i="48"/>
  <c r="G234" i="48"/>
  <c r="O234" i="48"/>
  <c r="G235" i="48"/>
  <c r="O235" i="48"/>
  <c r="G236" i="48"/>
  <c r="O236" i="48"/>
  <c r="G237" i="48"/>
  <c r="O237" i="48"/>
  <c r="G238" i="48"/>
  <c r="O238" i="48"/>
  <c r="G239" i="48"/>
  <c r="O239" i="48"/>
  <c r="G240" i="48"/>
  <c r="O240" i="48"/>
  <c r="G241" i="48"/>
  <c r="O241" i="48"/>
  <c r="G242" i="48"/>
  <c r="O242" i="48"/>
  <c r="G243" i="48"/>
  <c r="O243" i="48"/>
  <c r="G247" i="48"/>
  <c r="G249" i="48" s="1"/>
  <c r="G255" i="48"/>
  <c r="C258" i="48" s="1"/>
  <c r="K255" i="48"/>
  <c r="O255" i="48"/>
  <c r="K257" i="48" s="1"/>
  <c r="C257" i="48"/>
  <c r="O257" i="48"/>
  <c r="O258" i="48"/>
  <c r="G261" i="48"/>
  <c r="O261" i="48"/>
  <c r="O274" i="48" s="1"/>
  <c r="O276" i="48" s="1"/>
  <c r="G262" i="48"/>
  <c r="O262" i="48"/>
  <c r="G263" i="48"/>
  <c r="O263" i="48"/>
  <c r="G264" i="48"/>
  <c r="O264" i="48"/>
  <c r="G265" i="48"/>
  <c r="O265" i="48"/>
  <c r="G266" i="48"/>
  <c r="O266" i="48"/>
  <c r="G267" i="48"/>
  <c r="O267" i="48"/>
  <c r="G268" i="48"/>
  <c r="O268" i="48"/>
  <c r="G269" i="48"/>
  <c r="O269" i="48"/>
  <c r="G270" i="48"/>
  <c r="O270" i="48"/>
  <c r="C282" i="48"/>
  <c r="G282" i="48"/>
  <c r="C284" i="48" s="1"/>
  <c r="K282" i="48"/>
  <c r="O282" i="48" s="1"/>
  <c r="K285" i="48" s="1"/>
  <c r="G288" i="48"/>
  <c r="O288" i="48"/>
  <c r="G289" i="48"/>
  <c r="O289" i="48"/>
  <c r="G290" i="48"/>
  <c r="O290" i="48"/>
  <c r="G291" i="48"/>
  <c r="O291" i="48"/>
  <c r="G292" i="48"/>
  <c r="O292" i="48"/>
  <c r="G293" i="48"/>
  <c r="O293" i="48"/>
  <c r="G294" i="48"/>
  <c r="O294" i="48"/>
  <c r="G295" i="48"/>
  <c r="O295" i="48"/>
  <c r="G296" i="48"/>
  <c r="O296" i="48"/>
  <c r="G297" i="48"/>
  <c r="O297" i="48"/>
  <c r="G301" i="48"/>
  <c r="G303" i="48" s="1"/>
  <c r="C309" i="48"/>
  <c r="G309" i="48" s="1"/>
  <c r="C311" i="48" s="1"/>
  <c r="K309" i="48"/>
  <c r="O309" i="48" s="1"/>
  <c r="K311" i="48" s="1"/>
  <c r="G315" i="48"/>
  <c r="O315" i="48"/>
  <c r="G316" i="48"/>
  <c r="O316" i="48"/>
  <c r="G317" i="48"/>
  <c r="O317" i="48"/>
  <c r="G318" i="48"/>
  <c r="O318" i="48"/>
  <c r="G319" i="48"/>
  <c r="O319" i="48"/>
  <c r="G320" i="48"/>
  <c r="O320" i="48"/>
  <c r="G321" i="48"/>
  <c r="O321" i="48"/>
  <c r="G322" i="48"/>
  <c r="O322" i="48"/>
  <c r="G323" i="48"/>
  <c r="O323" i="48"/>
  <c r="G324" i="48"/>
  <c r="O324" i="48"/>
  <c r="C336" i="48"/>
  <c r="G336" i="48"/>
  <c r="C338" i="48" s="1"/>
  <c r="K336" i="48"/>
  <c r="O336" i="48" s="1"/>
  <c r="K338" i="48"/>
  <c r="K339" i="48"/>
  <c r="G342" i="48"/>
  <c r="O342" i="48"/>
  <c r="G343" i="48"/>
  <c r="O343" i="48"/>
  <c r="G344" i="48"/>
  <c r="O344" i="48"/>
  <c r="G345" i="48"/>
  <c r="O345" i="48"/>
  <c r="G346" i="48"/>
  <c r="O346" i="48"/>
  <c r="G347" i="48"/>
  <c r="O347" i="48"/>
  <c r="G348" i="48"/>
  <c r="O348" i="48"/>
  <c r="G349" i="48"/>
  <c r="O349" i="48"/>
  <c r="G350" i="48"/>
  <c r="O350" i="48"/>
  <c r="G351" i="48"/>
  <c r="O351" i="48"/>
  <c r="G355" i="48"/>
  <c r="G357" i="48" s="1"/>
  <c r="C363" i="48"/>
  <c r="G363" i="48" s="1"/>
  <c r="C365" i="48" s="1"/>
  <c r="K363" i="48"/>
  <c r="O363" i="48"/>
  <c r="O365" i="48" s="1"/>
  <c r="C366" i="48"/>
  <c r="G369" i="48"/>
  <c r="O369" i="48"/>
  <c r="G370" i="48"/>
  <c r="O370" i="48"/>
  <c r="G371" i="48"/>
  <c r="O371" i="48"/>
  <c r="G372" i="48"/>
  <c r="O372" i="48"/>
  <c r="G373" i="48"/>
  <c r="O373" i="48"/>
  <c r="G374" i="48"/>
  <c r="O374" i="48"/>
  <c r="G375" i="48"/>
  <c r="O375" i="48"/>
  <c r="G376" i="48"/>
  <c r="O376" i="48"/>
  <c r="G377" i="48"/>
  <c r="O377" i="48"/>
  <c r="G378" i="48"/>
  <c r="O378" i="48"/>
  <c r="O382" i="48"/>
  <c r="O384" i="48" s="1"/>
  <c r="C390" i="48"/>
  <c r="G390" i="48"/>
  <c r="G393" i="48" s="1"/>
  <c r="K390" i="48"/>
  <c r="O390" i="48" s="1"/>
  <c r="K392" i="48"/>
  <c r="G396" i="48"/>
  <c r="G409" i="48" s="1"/>
  <c r="G411" i="48" s="1"/>
  <c r="O396" i="48"/>
  <c r="G397" i="48"/>
  <c r="O397" i="48"/>
  <c r="G398" i="48"/>
  <c r="O398" i="48"/>
  <c r="G399" i="48"/>
  <c r="O399" i="48"/>
  <c r="G400" i="48"/>
  <c r="O400" i="48"/>
  <c r="G401" i="48"/>
  <c r="O401" i="48"/>
  <c r="G402" i="48"/>
  <c r="O402" i="48"/>
  <c r="G403" i="48"/>
  <c r="O403" i="48"/>
  <c r="G404" i="48"/>
  <c r="O404" i="48"/>
  <c r="G405" i="48"/>
  <c r="O405" i="48"/>
  <c r="C417" i="48"/>
  <c r="G417" i="48" s="1"/>
  <c r="C419" i="48" s="1"/>
  <c r="K417" i="48"/>
  <c r="O417" i="48"/>
  <c r="O420" i="48" s="1"/>
  <c r="G423" i="48"/>
  <c r="O423" i="48"/>
  <c r="G424" i="48"/>
  <c r="O424" i="48"/>
  <c r="G425" i="48"/>
  <c r="O425" i="48"/>
  <c r="G426" i="48"/>
  <c r="O426" i="48"/>
  <c r="G427" i="48"/>
  <c r="O427" i="48"/>
  <c r="G428" i="48"/>
  <c r="O428" i="48"/>
  <c r="G429" i="48"/>
  <c r="O429" i="48"/>
  <c r="G430" i="48"/>
  <c r="O430" i="48"/>
  <c r="G431" i="48"/>
  <c r="O431" i="48"/>
  <c r="G432" i="48"/>
  <c r="O432" i="48"/>
  <c r="C444" i="48"/>
  <c r="G444" i="48"/>
  <c r="G446" i="48" s="1"/>
  <c r="K444" i="48"/>
  <c r="O444" i="48" s="1"/>
  <c r="G450" i="48"/>
  <c r="G463" i="48" s="1"/>
  <c r="G465" i="48" s="1"/>
  <c r="O450" i="48"/>
  <c r="G451" i="48"/>
  <c r="O451" i="48"/>
  <c r="G452" i="48"/>
  <c r="O452" i="48"/>
  <c r="G453" i="48"/>
  <c r="O453" i="48"/>
  <c r="G454" i="48"/>
  <c r="O454" i="48"/>
  <c r="G455" i="48"/>
  <c r="O455" i="48"/>
  <c r="G456" i="48"/>
  <c r="O456" i="48"/>
  <c r="G457" i="48"/>
  <c r="O457" i="48"/>
  <c r="G458" i="48"/>
  <c r="O458" i="48"/>
  <c r="G459" i="48"/>
  <c r="O459" i="48"/>
  <c r="C471" i="48"/>
  <c r="G471" i="48" s="1"/>
  <c r="K471" i="48"/>
  <c r="O471" i="48" s="1"/>
  <c r="G477" i="48"/>
  <c r="O477" i="48"/>
  <c r="G478" i="48"/>
  <c r="O478" i="48"/>
  <c r="O490" i="48" s="1"/>
  <c r="O492" i="48" s="1"/>
  <c r="G479" i="48"/>
  <c r="O479" i="48"/>
  <c r="G480" i="48"/>
  <c r="O480" i="48"/>
  <c r="G481" i="48"/>
  <c r="O481" i="48"/>
  <c r="G482" i="48"/>
  <c r="O482" i="48"/>
  <c r="G483" i="48"/>
  <c r="O483" i="48"/>
  <c r="G484" i="48"/>
  <c r="O484" i="48"/>
  <c r="G485" i="48"/>
  <c r="O485" i="48"/>
  <c r="G486" i="48"/>
  <c r="O486" i="48"/>
  <c r="H10" i="49"/>
  <c r="H14" i="49"/>
  <c r="H13" i="49"/>
  <c r="K46" i="52"/>
  <c r="K45" i="52"/>
  <c r="K44" i="52"/>
  <c r="K43" i="52"/>
  <c r="K42" i="52"/>
  <c r="K41" i="52"/>
  <c r="K40" i="52"/>
  <c r="G46" i="52"/>
  <c r="G45" i="52"/>
  <c r="G41" i="52"/>
  <c r="G42" i="52"/>
  <c r="G43" i="52"/>
  <c r="G44" i="52"/>
  <c r="G40" i="52"/>
  <c r="H4" i="53"/>
  <c r="E4" i="53"/>
  <c r="J3" i="53"/>
  <c r="E3" i="53"/>
  <c r="I61" i="55" l="1"/>
  <c r="I57" i="55"/>
  <c r="I55" i="55"/>
  <c r="I58" i="55"/>
  <c r="H53" i="55"/>
  <c r="I59" i="55"/>
  <c r="I60" i="55"/>
  <c r="I56" i="55"/>
  <c r="J57" i="55"/>
  <c r="J56" i="55"/>
  <c r="J58" i="55"/>
  <c r="J61" i="55"/>
  <c r="J60" i="55"/>
  <c r="J59" i="55"/>
  <c r="J55" i="55"/>
  <c r="G39" i="48"/>
  <c r="C42" i="48" s="1"/>
  <c r="D41" i="55"/>
  <c r="G66" i="48"/>
  <c r="C68" i="48" s="1"/>
  <c r="G68" i="48" s="1"/>
  <c r="D65" i="55"/>
  <c r="O12" i="48"/>
  <c r="G12" i="48"/>
  <c r="C14" i="48" s="1"/>
  <c r="G14" i="48" s="1"/>
  <c r="O328" i="48"/>
  <c r="O330" i="48" s="1"/>
  <c r="G31" i="48"/>
  <c r="G33" i="48" s="1"/>
  <c r="O31" i="48"/>
  <c r="O33" i="48" s="1"/>
  <c r="K177" i="48"/>
  <c r="K176" i="48"/>
  <c r="O409" i="48"/>
  <c r="O411" i="48" s="1"/>
  <c r="O301" i="48"/>
  <c r="O303" i="48" s="1"/>
  <c r="C177" i="48"/>
  <c r="O58" i="48"/>
  <c r="O436" i="48"/>
  <c r="O438" i="48" s="1"/>
  <c r="G339" i="48"/>
  <c r="O193" i="48"/>
  <c r="O195" i="48" s="1"/>
  <c r="O355" i="48"/>
  <c r="O357" i="48" s="1"/>
  <c r="G285" i="48"/>
  <c r="O247" i="48"/>
  <c r="O249" i="48" s="1"/>
  <c r="O204" i="48"/>
  <c r="G176" i="48"/>
  <c r="O60" i="48"/>
  <c r="G447" i="48"/>
  <c r="C420" i="48"/>
  <c r="O366" i="48"/>
  <c r="G284" i="48"/>
  <c r="G230" i="48"/>
  <c r="O203" i="48"/>
  <c r="G85" i="48"/>
  <c r="G87" i="48" s="1"/>
  <c r="G58" i="48"/>
  <c r="G60" i="48" s="1"/>
  <c r="G177" i="48"/>
  <c r="O149" i="48"/>
  <c r="G473" i="48"/>
  <c r="G474" i="48"/>
  <c r="K419" i="48"/>
  <c r="K420" i="48"/>
  <c r="C392" i="48"/>
  <c r="C393" i="48"/>
  <c r="G220" i="48"/>
  <c r="G222" i="48" s="1"/>
  <c r="K68" i="48"/>
  <c r="O68" i="48" s="1"/>
  <c r="K69" i="48"/>
  <c r="O69" i="48" s="1"/>
  <c r="O42" i="48"/>
  <c r="K41" i="48"/>
  <c r="O41" i="48" s="1"/>
  <c r="O446" i="48"/>
  <c r="O447" i="48"/>
  <c r="C312" i="48"/>
  <c r="C149" i="48"/>
  <c r="G149" i="48" s="1"/>
  <c r="C150" i="48"/>
  <c r="G150" i="48" s="1"/>
  <c r="K473" i="48"/>
  <c r="O473" i="48" s="1"/>
  <c r="K474" i="48"/>
  <c r="O474" i="48" s="1"/>
  <c r="C447" i="48"/>
  <c r="C446" i="48"/>
  <c r="O419" i="48"/>
  <c r="G419" i="48"/>
  <c r="G420" i="48"/>
  <c r="G392" i="48"/>
  <c r="O338" i="48"/>
  <c r="O339" i="48"/>
  <c r="G257" i="48"/>
  <c r="G258" i="48"/>
  <c r="O230" i="48"/>
  <c r="O231" i="48"/>
  <c r="O176" i="48"/>
  <c r="O177" i="48"/>
  <c r="K149" i="48"/>
  <c r="K150" i="48"/>
  <c r="G328" i="48"/>
  <c r="G330" i="48" s="1"/>
  <c r="O96" i="48"/>
  <c r="K95" i="48"/>
  <c r="O95" i="48" s="1"/>
  <c r="K96" i="48"/>
  <c r="G490" i="48"/>
  <c r="G492" i="48" s="1"/>
  <c r="C473" i="48"/>
  <c r="K447" i="48"/>
  <c r="G382" i="48"/>
  <c r="G384" i="48" s="1"/>
  <c r="G311" i="48"/>
  <c r="G312" i="48"/>
  <c r="O285" i="48"/>
  <c r="C474" i="48"/>
  <c r="O463" i="48"/>
  <c r="O465" i="48" s="1"/>
  <c r="K446" i="48"/>
  <c r="G436" i="48"/>
  <c r="G438" i="48" s="1"/>
  <c r="O392" i="48"/>
  <c r="O393" i="48"/>
  <c r="G365" i="48"/>
  <c r="G366" i="48"/>
  <c r="K284" i="48"/>
  <c r="O284" i="48" s="1"/>
  <c r="G274" i="48"/>
  <c r="G276" i="48" s="1"/>
  <c r="G203" i="48"/>
  <c r="G204" i="48"/>
  <c r="O122" i="48"/>
  <c r="O123" i="48"/>
  <c r="K122" i="48"/>
  <c r="K123" i="48"/>
  <c r="C95" i="48"/>
  <c r="G95" i="48" s="1"/>
  <c r="C96" i="48"/>
  <c r="G96" i="48" s="1"/>
  <c r="G338" i="48"/>
  <c r="O311" i="48"/>
  <c r="K366" i="48"/>
  <c r="K365" i="48"/>
  <c r="C339" i="48"/>
  <c r="K312" i="48"/>
  <c r="O312" i="48" s="1"/>
  <c r="C285" i="48"/>
  <c r="K258" i="48"/>
  <c r="C231" i="48"/>
  <c r="K204" i="48"/>
  <c r="G122" i="48"/>
  <c r="C123" i="48"/>
  <c r="G123" i="48" s="1"/>
  <c r="C69" i="48" l="1"/>
  <c r="G69" i="48" s="1"/>
  <c r="C15" i="48"/>
  <c r="G15" i="48" s="1"/>
  <c r="K15" i="48"/>
  <c r="O15" i="48" s="1"/>
  <c r="K14" i="48"/>
  <c r="O14" i="48" s="1"/>
  <c r="I62" i="55"/>
  <c r="J62" i="55"/>
  <c r="G42" i="48"/>
  <c r="C41" i="48"/>
  <c r="I49" i="55"/>
  <c r="I45" i="55"/>
  <c r="I46" i="55"/>
  <c r="H41" i="55"/>
  <c r="I43" i="55"/>
  <c r="I48" i="55"/>
  <c r="I44" i="55"/>
  <c r="I47" i="55"/>
  <c r="J49" i="55"/>
  <c r="J45" i="55"/>
  <c r="J43" i="55"/>
  <c r="J44" i="55"/>
  <c r="J47" i="55"/>
  <c r="J48" i="55"/>
  <c r="J46" i="55"/>
  <c r="J73" i="55"/>
  <c r="J72" i="55"/>
  <c r="J71" i="55"/>
  <c r="J70" i="55"/>
  <c r="J69" i="55"/>
  <c r="J68" i="55"/>
  <c r="J67" i="55"/>
  <c r="H65" i="55"/>
  <c r="I71" i="55"/>
  <c r="I69" i="55"/>
  <c r="I68" i="55"/>
  <c r="I67" i="55"/>
  <c r="I73" i="55"/>
  <c r="I70" i="55"/>
  <c r="I72" i="55"/>
  <c r="I37" i="55"/>
  <c r="I36" i="55"/>
  <c r="I35" i="55"/>
  <c r="I34" i="55"/>
  <c r="I33" i="55"/>
  <c r="I32" i="55"/>
  <c r="I31" i="55"/>
  <c r="I30" i="55"/>
  <c r="I29" i="55"/>
  <c r="I28" i="55"/>
  <c r="J36" i="55"/>
  <c r="J35" i="55"/>
  <c r="J34" i="55"/>
  <c r="J33" i="55"/>
  <c r="J32" i="55"/>
  <c r="J31" i="55"/>
  <c r="J30" i="55"/>
  <c r="J29" i="55"/>
  <c r="J28" i="55"/>
  <c r="H26" i="55"/>
  <c r="J37" i="55"/>
  <c r="E3" i="48" l="1"/>
  <c r="G41" i="48"/>
  <c r="C6" i="48" s="1"/>
  <c r="C5" i="48"/>
  <c r="C4" i="48"/>
  <c r="G4" i="48"/>
  <c r="I50" i="55"/>
  <c r="J50" i="55"/>
  <c r="I74" i="55"/>
  <c r="J74" i="55"/>
  <c r="I38" i="55"/>
  <c r="J38" i="55"/>
  <c r="G6" i="48" l="1"/>
  <c r="G5" i="48"/>
  <c r="C156" i="54"/>
  <c r="C120" i="54"/>
  <c r="C92" i="54"/>
  <c r="C5" i="54"/>
  <c r="C16" i="54"/>
  <c r="C56" i="54"/>
  <c r="J3" i="54"/>
  <c r="E3" i="54"/>
  <c r="N49" i="43" l="1"/>
  <c r="H49" i="43"/>
  <c r="N36" i="43"/>
  <c r="H36" i="43"/>
  <c r="H28" i="43"/>
  <c r="N26" i="43"/>
  <c r="N19" i="43"/>
  <c r="F43" i="52" s="1"/>
  <c r="N14" i="43"/>
  <c r="N4" i="43"/>
  <c r="F41" i="52" s="1"/>
  <c r="N9" i="43"/>
  <c r="F42" i="52" s="1"/>
  <c r="I3" i="49"/>
  <c r="F3" i="49"/>
  <c r="H20" i="53"/>
  <c r="G20" i="53"/>
  <c r="F44" i="52" l="1"/>
  <c r="N120" i="49"/>
  <c r="N73" i="49"/>
  <c r="N74" i="49"/>
  <c r="N75" i="49"/>
  <c r="N76" i="49"/>
  <c r="N77" i="49"/>
  <c r="N78" i="49"/>
  <c r="N79" i="49"/>
  <c r="N80" i="49"/>
  <c r="N81" i="49"/>
  <c r="N82" i="49"/>
  <c r="N83" i="49"/>
  <c r="N84" i="49"/>
  <c r="N85" i="49"/>
  <c r="N86" i="49"/>
  <c r="N87" i="49"/>
  <c r="N88" i="49"/>
  <c r="N89" i="49"/>
  <c r="N90" i="49"/>
  <c r="N91" i="49"/>
  <c r="N92" i="49"/>
  <c r="N93" i="49"/>
  <c r="N94" i="49"/>
  <c r="N95" i="49"/>
  <c r="N96" i="49"/>
  <c r="N97" i="49"/>
  <c r="N98" i="49"/>
  <c r="N99" i="49"/>
  <c r="N100" i="49"/>
  <c r="N101" i="49"/>
  <c r="N102" i="49"/>
  <c r="N103" i="49"/>
  <c r="N104" i="49"/>
  <c r="N105" i="49"/>
  <c r="N106" i="49"/>
  <c r="N107" i="49"/>
  <c r="N108" i="49"/>
  <c r="N109" i="49"/>
  <c r="N110" i="49"/>
  <c r="N111" i="49"/>
  <c r="N112" i="49"/>
  <c r="N113" i="49"/>
  <c r="N114" i="49"/>
  <c r="N115" i="49"/>
  <c r="N116" i="49"/>
  <c r="N117" i="49"/>
  <c r="N118" i="49"/>
  <c r="N119" i="49"/>
  <c r="N72" i="49"/>
  <c r="R71" i="49" s="1"/>
  <c r="N71" i="49"/>
  <c r="N69" i="49"/>
  <c r="N22" i="49"/>
  <c r="N23" i="49"/>
  <c r="N24" i="49"/>
  <c r="R20" i="49" s="1"/>
  <c r="N25" i="49"/>
  <c r="N26" i="49"/>
  <c r="N27" i="49"/>
  <c r="N28" i="49"/>
  <c r="N29" i="49"/>
  <c r="N30" i="49"/>
  <c r="N31" i="49"/>
  <c r="N32" i="49"/>
  <c r="N33" i="49"/>
  <c r="N34" i="49"/>
  <c r="N35" i="49"/>
  <c r="N36" i="49"/>
  <c r="N37" i="49"/>
  <c r="N38" i="49"/>
  <c r="N39" i="49"/>
  <c r="N40" i="49"/>
  <c r="N41" i="49"/>
  <c r="N42" i="49"/>
  <c r="N43" i="49"/>
  <c r="N44" i="49"/>
  <c r="N45" i="49"/>
  <c r="N46" i="49"/>
  <c r="N47" i="49"/>
  <c r="N48" i="49"/>
  <c r="N49" i="49"/>
  <c r="N50" i="49"/>
  <c r="N51" i="49"/>
  <c r="N52" i="49"/>
  <c r="N53" i="49"/>
  <c r="N54" i="49"/>
  <c r="N55" i="49"/>
  <c r="N56" i="49"/>
  <c r="N57" i="49"/>
  <c r="N58" i="49"/>
  <c r="N59" i="49"/>
  <c r="N60" i="49"/>
  <c r="N61" i="49"/>
  <c r="N62" i="49"/>
  <c r="N63" i="49"/>
  <c r="N64" i="49"/>
  <c r="N65" i="49"/>
  <c r="N66" i="49"/>
  <c r="N67" i="49"/>
  <c r="N68" i="49"/>
  <c r="N21" i="49"/>
  <c r="N20" i="49"/>
  <c r="D7" i="43"/>
  <c r="D10" i="55" s="1"/>
  <c r="G8" i="43" l="1"/>
  <c r="O71" i="49"/>
  <c r="G9" i="49" s="1"/>
  <c r="G11" i="49"/>
  <c r="O20" i="49"/>
  <c r="G8" i="49" s="1"/>
  <c r="G10" i="49" s="1"/>
  <c r="J22" i="55" l="1"/>
  <c r="J21" i="55"/>
  <c r="J20" i="55"/>
  <c r="J19" i="55"/>
  <c r="J18" i="55"/>
  <c r="J17" i="55"/>
  <c r="J16" i="55"/>
  <c r="J15" i="55"/>
  <c r="J14" i="55"/>
  <c r="I21" i="55"/>
  <c r="I20" i="55"/>
  <c r="I19" i="55"/>
  <c r="I18" i="55"/>
  <c r="I17" i="55"/>
  <c r="I16" i="55"/>
  <c r="I15" i="55"/>
  <c r="I14" i="55"/>
  <c r="I13" i="55"/>
  <c r="I22" i="55"/>
  <c r="H10" i="55"/>
  <c r="J13" i="55"/>
  <c r="N57" i="43"/>
  <c r="N58" i="43" s="1"/>
  <c r="G12" i="49"/>
  <c r="J40" i="52"/>
  <c r="R12" i="49"/>
  <c r="G13" i="49" s="1"/>
  <c r="I23" i="55" l="1"/>
  <c r="J23" i="55"/>
  <c r="G14" i="49"/>
  <c r="J41" i="52"/>
  <c r="J42" i="52" s="1"/>
  <c r="G9" i="43"/>
  <c r="G18" i="43"/>
  <c r="G17" i="43"/>
  <c r="G16" i="43"/>
  <c r="G15" i="43"/>
  <c r="G14" i="43"/>
  <c r="G13" i="43"/>
  <c r="D7" i="55" l="1"/>
  <c r="E7" i="55"/>
  <c r="G7" i="55"/>
  <c r="J43" i="52"/>
  <c r="G10" i="43"/>
  <c r="D9" i="43"/>
  <c r="J7" i="55" l="1"/>
  <c r="I7" i="55"/>
  <c r="N31" i="43"/>
  <c r="E23" i="56"/>
  <c r="G20" i="43"/>
  <c r="J44" i="52" l="1"/>
  <c r="J45" i="52"/>
  <c r="N33" i="43"/>
  <c r="G21" i="43" l="1"/>
  <c r="G25" i="43" s="1"/>
  <c r="G19" i="43"/>
  <c r="G27" i="43" l="1"/>
  <c r="H4" i="43" s="1"/>
  <c r="H33" i="43" l="1"/>
  <c r="F40" i="52" s="1"/>
  <c r="F45" i="52" s="1"/>
  <c r="F46" i="52" s="1"/>
  <c r="N32"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ariyama serino</author>
  </authors>
  <commentList>
    <comment ref="J41" authorId="0" shapeId="0" xr:uid="{4E63C15D-0AC9-4AE3-B615-A77B03388417}">
      <text>
        <r>
          <rPr>
            <b/>
            <sz val="16"/>
            <color indexed="81"/>
            <rFont val="MS P ゴシック"/>
            <family val="3"/>
            <charset val="128"/>
          </rPr>
          <t>※助成金額を入力（単位：千円）</t>
        </r>
        <r>
          <rPr>
            <b/>
            <sz val="9"/>
            <color indexed="81"/>
            <rFont val="MS P ゴシック"/>
            <family val="3"/>
            <charset val="128"/>
          </rPr>
          <t xml:space="preserve">
</t>
        </r>
        <r>
          <rPr>
            <sz val="14"/>
            <color indexed="81"/>
            <rFont val="MS P ゴシック"/>
            <family val="3"/>
            <charset val="128"/>
          </rPr>
          <t>①内定額の範囲内②助成対象経費合計 (A-B)
の範囲内で入力してください。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B8" authorId="0" shapeId="0" xr:uid="{9C6630C7-EA0A-4A90-8647-4EC9E26782D6}">
      <text>
        <r>
          <rPr>
            <b/>
            <sz val="9"/>
            <color indexed="81"/>
            <rFont val="MS P ゴシック"/>
            <family val="3"/>
            <charset val="128"/>
          </rPr>
          <t>交付決定通知書右上の日付・文書番号をご入力ください。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B77" authorId="0" shapeId="0" xr:uid="{C78193DC-E301-47F4-AA2F-041F2B3E8CC2}">
      <text>
        <r>
          <rPr>
            <sz val="12"/>
            <color indexed="81"/>
            <rFont val="MS P ゴシック"/>
            <family val="3"/>
            <charset val="128"/>
          </rPr>
          <t>公演後の批評・劇評等（レビュー）に限ります。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ariyama serino</author>
  </authors>
  <commentList>
    <comment ref="C22" authorId="0" shapeId="0" xr:uid="{9DA5259F-033B-41F4-934C-C54EE47FCD17}">
      <text>
        <r>
          <rPr>
            <b/>
            <sz val="9"/>
            <color indexed="81"/>
            <rFont val="MS P ゴシック"/>
            <family val="3"/>
            <charset val="128"/>
          </rPr>
          <t>「シニア用」「学生・若者用」「障がい者用」欄については、全入場券のうち、該当する券種の販売枚数を入力してください。</t>
        </r>
      </text>
    </comment>
    <comment ref="G22" authorId="0" shapeId="0" xr:uid="{AA914D34-58D8-492F-9D5C-E8A6DBEACD4D}">
      <text>
        <r>
          <rPr>
            <b/>
            <sz val="9"/>
            <color indexed="81"/>
            <rFont val="MS P ゴシック"/>
            <family val="3"/>
            <charset val="128"/>
          </rPr>
          <t>介助者の分も含めた枚数をご記入ください。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D6F9D42C-90F3-4445-A3DB-25E1BFF7A02F}">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F92265B4-6F0D-4FA4-A594-B6C23C010B81}">
      <text>
        <r>
          <rPr>
            <b/>
            <sz val="9"/>
            <color indexed="81"/>
            <rFont val="ＭＳ Ｐゴシック"/>
            <family val="3"/>
            <charset val="128"/>
          </rPr>
          <t>当日実際に来場した招待人数を記載してください。</t>
        </r>
      </text>
    </comment>
    <comment ref="J22" authorId="0" shapeId="0" xr:uid="{489C5634-0D78-400A-9BC9-93D484CABCBF}">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<sst xmlns="http://schemas.openxmlformats.org/spreadsheetml/2006/main" count="2341" uniqueCount="546">
  <si>
    <t>記入要領</t>
    <phoneticPr fontId="4"/>
  </si>
  <si>
    <t>区分</t>
    <rPh sb="0" eb="2">
      <t>クブン</t>
    </rPh>
    <phoneticPr fontId="4"/>
  </si>
  <si>
    <t>項目</t>
    <rPh sb="0" eb="2">
      <t>コウモク</t>
    </rPh>
    <phoneticPr fontId="4"/>
  </si>
  <si>
    <t>細目</t>
    <rPh sb="0" eb="2">
      <t>サイモク</t>
    </rPh>
    <phoneticPr fontId="4"/>
  </si>
  <si>
    <t>活動名</t>
    <rPh sb="0" eb="2">
      <t>カツドウ</t>
    </rPh>
    <rPh sb="2" eb="3">
      <t>メイ</t>
    </rPh>
    <phoneticPr fontId="4"/>
  </si>
  <si>
    <t>団体情報</t>
    <rPh sb="0" eb="2">
      <t>ダンタイ</t>
    </rPh>
    <rPh sb="2" eb="4">
      <t>ジョウホウ</t>
    </rPh>
    <phoneticPr fontId="4"/>
  </si>
  <si>
    <t>ジャンル</t>
    <phoneticPr fontId="4"/>
  </si>
  <si>
    <t>年度</t>
    <rPh sb="0" eb="2">
      <t>ネンド</t>
    </rPh>
    <phoneticPr fontId="4"/>
  </si>
  <si>
    <t>音楽</t>
    <phoneticPr fontId="4"/>
  </si>
  <si>
    <t>舞踊</t>
    <phoneticPr fontId="4"/>
  </si>
  <si>
    <t>演劇</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</si>
  <si>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</si>
  <si>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</si>
  <si>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</si>
  <si>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</si>
  <si>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</si>
  <si>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</si>
  <si>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</si>
  <si>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</si>
  <si>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</si>
  <si>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</si>
  <si>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</si>
  <si>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</si>
  <si>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</si>
  <si>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</si>
  <si>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</si>
  <si>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</si>
  <si>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</si>
  <si>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</si>
  <si>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</si>
  <si>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</si>
  <si>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</si>
  <si>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</si>
  <si>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</si>
  <si>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</si>
  <si>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t>
  </si>
  <si>
    <t>（収入）　</t>
  </si>
  <si>
    <t>項　目</t>
    <rPh sb="0" eb="1">
      <t>コウ</t>
    </rPh>
    <rPh sb="2" eb="3">
      <t>モク</t>
    </rPh>
    <phoneticPr fontId="9"/>
  </si>
  <si>
    <t>　内　訳（円）</t>
  </si>
  <si>
    <t>内　訳（円）</t>
  </si>
  <si>
    <t>共催者
負担金</t>
    <phoneticPr fontId="9"/>
  </si>
  <si>
    <t>会場名</t>
    <rPh sb="0" eb="2">
      <t>カイジョウ</t>
    </rPh>
    <rPh sb="2" eb="3">
      <t>メイ</t>
    </rPh>
    <phoneticPr fontId="9"/>
  </si>
  <si>
    <t>使用席数</t>
    <phoneticPr fontId="9"/>
  </si>
  <si>
    <t>使用席数×公演回数</t>
    <rPh sb="5" eb="7">
      <t>コウエン</t>
    </rPh>
    <rPh sb="7" eb="9">
      <t>カイスウ</t>
    </rPh>
    <phoneticPr fontId="9"/>
  </si>
  <si>
    <t>販売枚数</t>
    <rPh sb="0" eb="2">
      <t>ハンバイ</t>
    </rPh>
    <rPh sb="2" eb="4">
      <t>マイスウ</t>
    </rPh>
    <rPh sb="3" eb="4">
      <t>カズ</t>
    </rPh>
    <phoneticPr fontId="9"/>
  </si>
  <si>
    <t>収入率</t>
    <rPh sb="0" eb="2">
      <t>シュウニュウ</t>
    </rPh>
    <phoneticPr fontId="9"/>
  </si>
  <si>
    <t>入場者数</t>
    <rPh sb="2" eb="3">
      <t>モノ</t>
    </rPh>
    <rPh sb="3" eb="4">
      <t>カズ</t>
    </rPh>
    <phoneticPr fontId="9"/>
  </si>
  <si>
    <t>入場率</t>
    <phoneticPr fontId="9"/>
  </si>
  <si>
    <t>×</t>
    <phoneticPr fontId="9"/>
  </si>
  <si>
    <t>枚数</t>
    <phoneticPr fontId="9"/>
  </si>
  <si>
    <t>単価×枚数</t>
    <rPh sb="0" eb="2">
      <t>タンカ</t>
    </rPh>
    <rPh sb="3" eb="5">
      <t>マイスウ</t>
    </rPh>
    <phoneticPr fontId="9"/>
  </si>
  <si>
    <t>その他
収入</t>
    <phoneticPr fontId="9"/>
  </si>
  <si>
    <t>招待券枚数→</t>
    <rPh sb="0" eb="3">
      <t>ショウタイケン</t>
    </rPh>
    <rPh sb="3" eb="5">
      <t>マイスウ</t>
    </rPh>
    <phoneticPr fontId="9"/>
  </si>
  <si>
    <t>小計</t>
    <rPh sb="0" eb="2">
      <t>ショウケイ</t>
    </rPh>
    <phoneticPr fontId="9"/>
  </si>
  <si>
    <t>自己負担金</t>
    <phoneticPr fontId="9"/>
  </si>
  <si>
    <t>合計</t>
    <rPh sb="0" eb="2">
      <t>ゴウケイ</t>
    </rPh>
    <phoneticPr fontId="9"/>
  </si>
  <si>
    <t>合　計</t>
    <rPh sb="0" eb="1">
      <t>ゴウ</t>
    </rPh>
    <phoneticPr fontId="9"/>
  </si>
  <si>
    <t>（支出）</t>
  </si>
  <si>
    <t>項　目</t>
  </si>
  <si>
    <t>出演費・音楽費・文芸費</t>
    <rPh sb="2" eb="3">
      <t>ヒ</t>
    </rPh>
    <rPh sb="4" eb="5">
      <t>オン</t>
    </rPh>
    <rPh sb="5" eb="6">
      <t>ラク</t>
    </rPh>
    <rPh sb="6" eb="7">
      <t>ヒ</t>
    </rPh>
    <rPh sb="8" eb="10">
      <t>ブンゲイ</t>
    </rPh>
    <rPh sb="10" eb="11">
      <t>ヒ</t>
    </rPh>
    <phoneticPr fontId="9"/>
  </si>
  <si>
    <t>その他の支出</t>
    <rPh sb="2" eb="3">
      <t>タ</t>
    </rPh>
    <rPh sb="4" eb="6">
      <t>シシュツ</t>
    </rPh>
    <phoneticPr fontId="9"/>
  </si>
  <si>
    <t>本活動の企画意図及び目標等</t>
    <rPh sb="0" eb="1">
      <t>ホン</t>
    </rPh>
    <rPh sb="1" eb="3">
      <t>カツドウ</t>
    </rPh>
    <rPh sb="4" eb="6">
      <t>キカク</t>
    </rPh>
    <rPh sb="6" eb="8">
      <t>イト</t>
    </rPh>
    <rPh sb="8" eb="9">
      <t>オヨ</t>
    </rPh>
    <rPh sb="10" eb="12">
      <t>モクヒョウ</t>
    </rPh>
    <rPh sb="12" eb="13">
      <t>トウ</t>
    </rPh>
    <phoneticPr fontId="4"/>
  </si>
  <si>
    <t>都道府県</t>
    <rPh sb="0" eb="4">
      <t>トドウフケン</t>
    </rPh>
    <phoneticPr fontId="4"/>
  </si>
  <si>
    <t>活動内訳</t>
    <rPh sb="0" eb="2">
      <t>カツドウ</t>
    </rPh>
    <rPh sb="2" eb="4">
      <t>ウチワケ</t>
    </rPh>
    <phoneticPr fontId="4"/>
  </si>
  <si>
    <t>令和３年度</t>
    <rPh sb="0" eb="2">
      <t>レイワ</t>
    </rPh>
    <rPh sb="3" eb="5">
      <t>ネンド</t>
    </rPh>
    <phoneticPr fontId="4"/>
  </si>
  <si>
    <t>令和４年度</t>
    <rPh sb="0" eb="2">
      <t>レイワ</t>
    </rPh>
    <rPh sb="3" eb="5">
      <t>ネンド</t>
    </rPh>
    <phoneticPr fontId="4"/>
  </si>
  <si>
    <t>令和５年度</t>
    <rPh sb="0" eb="2">
      <t>レイワ</t>
    </rPh>
    <rPh sb="3" eb="5">
      <t>ネンド</t>
    </rPh>
    <phoneticPr fontId="4"/>
  </si>
  <si>
    <t>開始日</t>
    <rPh sb="0" eb="3">
      <t>カイシビ</t>
    </rPh>
    <phoneticPr fontId="4"/>
  </si>
  <si>
    <t>非表示</t>
    <rPh sb="0" eb="3">
      <t>ヒヒョウジ</t>
    </rPh>
    <phoneticPr fontId="8"/>
  </si>
  <si>
    <t>非表示
※公演事業支援は不使用！</t>
    <rPh sb="0" eb="3">
      <t>ヒヒョウジ</t>
    </rPh>
    <rPh sb="5" eb="7">
      <t>コウエン</t>
    </rPh>
    <rPh sb="7" eb="9">
      <t>ジギョウ</t>
    </rPh>
    <rPh sb="9" eb="11">
      <t>シエン</t>
    </rPh>
    <rPh sb="12" eb="15">
      <t>フシヨウ</t>
    </rPh>
    <phoneticPr fontId="4"/>
  </si>
  <si>
    <t>×</t>
  </si>
  <si>
    <t>会場の席数(定員)</t>
    <rPh sb="0" eb="2">
      <t>カイジョウ</t>
    </rPh>
    <rPh sb="3" eb="5">
      <t>セキスウ</t>
    </rPh>
    <rPh sb="6" eb="8">
      <t>テイイン</t>
    </rPh>
    <phoneticPr fontId="8"/>
  </si>
  <si>
    <t>割引額の合計額</t>
    <rPh sb="0" eb="2">
      <t>ワリビキ</t>
    </rPh>
    <rPh sb="2" eb="3">
      <t>ガク</t>
    </rPh>
    <rPh sb="4" eb="6">
      <t>ゴウケイ</t>
    </rPh>
    <rPh sb="6" eb="7">
      <t>ガク</t>
    </rPh>
    <phoneticPr fontId="9"/>
  </si>
  <si>
    <t>会場名</t>
  </si>
  <si>
    <t>券種</t>
  </si>
  <si>
    <t>枚数</t>
  </si>
  <si>
    <t>単価×枚数</t>
  </si>
  <si>
    <t>【内訳】</t>
    <rPh sb="1" eb="3">
      <t>ウチワケ</t>
    </rPh>
    <phoneticPr fontId="4"/>
  </si>
  <si>
    <t>消費税等</t>
    <rPh sb="0" eb="3">
      <t>ショウヒゼイ</t>
    </rPh>
    <rPh sb="3" eb="4">
      <t>トウ</t>
    </rPh>
    <phoneticPr fontId="4"/>
  </si>
  <si>
    <t>助成対象経費</t>
    <rPh sb="0" eb="2">
      <t>ジョセイ</t>
    </rPh>
    <rPh sb="2" eb="4">
      <t>タイショウ</t>
    </rPh>
    <rPh sb="4" eb="6">
      <t>ケイヒ</t>
    </rPh>
    <phoneticPr fontId="4"/>
  </si>
  <si>
    <t>文芸費</t>
    <rPh sb="0" eb="2">
      <t>ブンゲイ</t>
    </rPh>
    <rPh sb="2" eb="3">
      <t>ヒ</t>
    </rPh>
    <phoneticPr fontId="8"/>
  </si>
  <si>
    <t>舞台費</t>
    <rPh sb="0" eb="2">
      <t>ブタイ</t>
    </rPh>
    <rPh sb="2" eb="3">
      <t>ヒ</t>
    </rPh>
    <phoneticPr fontId="8"/>
  </si>
  <si>
    <t>課税対象外経費</t>
    <rPh sb="0" eb="2">
      <t>カゼイ</t>
    </rPh>
    <rPh sb="2" eb="4">
      <t>タイショウ</t>
    </rPh>
    <rPh sb="4" eb="5">
      <t>ガイ</t>
    </rPh>
    <rPh sb="5" eb="7">
      <t>ケイヒ</t>
    </rPh>
    <phoneticPr fontId="8"/>
  </si>
  <si>
    <t>課税対象経費</t>
    <rPh sb="0" eb="2">
      <t>カゼイ</t>
    </rPh>
    <rPh sb="2" eb="4">
      <t>タイショウ</t>
    </rPh>
    <rPh sb="4" eb="6">
      <t>ケイヒ</t>
    </rPh>
    <phoneticPr fontId="8"/>
  </si>
  <si>
    <t>助成対象経費　小計（A）</t>
    <rPh sb="0" eb="2">
      <t>ジョセイ</t>
    </rPh>
    <rPh sb="2" eb="4">
      <t>タイショウ</t>
    </rPh>
    <rPh sb="4" eb="6">
      <t>ケイヒ</t>
    </rPh>
    <rPh sb="7" eb="9">
      <t>ショウケイ</t>
    </rPh>
    <phoneticPr fontId="8"/>
  </si>
  <si>
    <t>消費税等仕入控除税額計（B）</t>
    <rPh sb="0" eb="3">
      <t>ショウヒゼイ</t>
    </rPh>
    <rPh sb="3" eb="4">
      <t>トウ</t>
    </rPh>
    <rPh sb="4" eb="6">
      <t>シイレ</t>
    </rPh>
    <rPh sb="6" eb="8">
      <t>コウジョ</t>
    </rPh>
    <rPh sb="8" eb="10">
      <t>ゼイガク</t>
    </rPh>
    <rPh sb="10" eb="11">
      <t>ケイ</t>
    </rPh>
    <phoneticPr fontId="8"/>
  </si>
  <si>
    <t>空白</t>
    <rPh sb="0" eb="2">
      <t>クウハク</t>
    </rPh>
    <phoneticPr fontId="4"/>
  </si>
  <si>
    <t>項目</t>
    <rPh sb="0" eb="2">
      <t>コウモク</t>
    </rPh>
    <phoneticPr fontId="8"/>
  </si>
  <si>
    <t>音楽費</t>
    <rPh sb="0" eb="2">
      <t>オンガク</t>
    </rPh>
    <rPh sb="2" eb="3">
      <t>ヒ</t>
    </rPh>
    <phoneticPr fontId="8"/>
  </si>
  <si>
    <t>助成対象経費</t>
    <rPh sb="0" eb="2">
      <t>ジョセイ</t>
    </rPh>
    <rPh sb="2" eb="4">
      <t>タイショウ</t>
    </rPh>
    <rPh sb="4" eb="6">
      <t>ケイヒ</t>
    </rPh>
    <phoneticPr fontId="8"/>
  </si>
  <si>
    <t>稽古費</t>
    <rPh sb="0" eb="2">
      <t>ケイコ</t>
    </rPh>
    <rPh sb="2" eb="3">
      <t>ヒ</t>
    </rPh>
    <phoneticPr fontId="8"/>
  </si>
  <si>
    <t>稽古料</t>
    <rPh sb="0" eb="2">
      <t>ケイコ</t>
    </rPh>
    <rPh sb="2" eb="3">
      <t>リョウ</t>
    </rPh>
    <phoneticPr fontId="8"/>
  </si>
  <si>
    <t>稽古場借料</t>
    <rPh sb="0" eb="2">
      <t>ケイコ</t>
    </rPh>
    <rPh sb="2" eb="3">
      <t>バ</t>
    </rPh>
    <rPh sb="3" eb="5">
      <t>シャクリョウ</t>
    </rPh>
    <phoneticPr fontId="8"/>
  </si>
  <si>
    <t>作曲料</t>
    <rPh sb="0" eb="2">
      <t>サッキョク</t>
    </rPh>
    <rPh sb="2" eb="3">
      <t>リョウ</t>
    </rPh>
    <phoneticPr fontId="8"/>
  </si>
  <si>
    <t>編曲料</t>
    <rPh sb="0" eb="2">
      <t>ヘンキョク</t>
    </rPh>
    <rPh sb="2" eb="3">
      <t>リョウ</t>
    </rPh>
    <phoneticPr fontId="8"/>
  </si>
  <si>
    <t>音楽制作料</t>
    <rPh sb="0" eb="2">
      <t>オンガク</t>
    </rPh>
    <rPh sb="2" eb="4">
      <t>セイサク</t>
    </rPh>
    <rPh sb="4" eb="5">
      <t>リョウ</t>
    </rPh>
    <phoneticPr fontId="8"/>
  </si>
  <si>
    <t>楽譜借料</t>
    <rPh sb="0" eb="2">
      <t>ガクフ</t>
    </rPh>
    <rPh sb="2" eb="4">
      <t>シャクリョウ</t>
    </rPh>
    <phoneticPr fontId="8"/>
  </si>
  <si>
    <t>写譜料</t>
    <rPh sb="0" eb="2">
      <t>シャフ</t>
    </rPh>
    <rPh sb="2" eb="3">
      <t>リョウ</t>
    </rPh>
    <phoneticPr fontId="8"/>
  </si>
  <si>
    <t>稽古ピアニスト料</t>
    <rPh sb="0" eb="2">
      <t>ケイコ</t>
    </rPh>
    <rPh sb="7" eb="8">
      <t>リョウ</t>
    </rPh>
    <phoneticPr fontId="8"/>
  </si>
  <si>
    <t>調律料</t>
    <rPh sb="0" eb="2">
      <t>チョウリツ</t>
    </rPh>
    <rPh sb="2" eb="3">
      <t>リョウ</t>
    </rPh>
    <phoneticPr fontId="8"/>
  </si>
  <si>
    <t>演出料</t>
    <rPh sb="0" eb="2">
      <t>エンシュツ</t>
    </rPh>
    <rPh sb="2" eb="3">
      <t>リョウ</t>
    </rPh>
    <phoneticPr fontId="8"/>
  </si>
  <si>
    <t>演出助手料</t>
    <rPh sb="0" eb="2">
      <t>エンシュツ</t>
    </rPh>
    <rPh sb="2" eb="4">
      <t>ジョシュ</t>
    </rPh>
    <rPh sb="4" eb="5">
      <t>リョウ</t>
    </rPh>
    <phoneticPr fontId="8"/>
  </si>
  <si>
    <t>構成料</t>
    <rPh sb="0" eb="2">
      <t>コウセイ</t>
    </rPh>
    <rPh sb="2" eb="3">
      <t>リョウ</t>
    </rPh>
    <phoneticPr fontId="8"/>
  </si>
  <si>
    <t>ドラマトゥルク料</t>
    <rPh sb="7" eb="8">
      <t>リョウ</t>
    </rPh>
    <phoneticPr fontId="8"/>
  </si>
  <si>
    <t>脚色料</t>
    <rPh sb="0" eb="2">
      <t>キャクショク</t>
    </rPh>
    <rPh sb="2" eb="3">
      <t>リョウ</t>
    </rPh>
    <phoneticPr fontId="8"/>
  </si>
  <si>
    <t>振付料</t>
    <rPh sb="0" eb="2">
      <t>フリツケ</t>
    </rPh>
    <rPh sb="2" eb="3">
      <t>リョウ</t>
    </rPh>
    <phoneticPr fontId="8"/>
  </si>
  <si>
    <t>振付助手料</t>
    <rPh sb="0" eb="2">
      <t>フリツケ</t>
    </rPh>
    <rPh sb="2" eb="4">
      <t>ジョシュ</t>
    </rPh>
    <rPh sb="4" eb="5">
      <t>リョウ</t>
    </rPh>
    <phoneticPr fontId="8"/>
  </si>
  <si>
    <t>台本印刷料</t>
    <rPh sb="0" eb="2">
      <t>ダイホン</t>
    </rPh>
    <rPh sb="2" eb="4">
      <t>インサツ</t>
    </rPh>
    <rPh sb="4" eb="5">
      <t>リョウ</t>
    </rPh>
    <phoneticPr fontId="8"/>
  </si>
  <si>
    <t>翻訳料</t>
    <rPh sb="0" eb="2">
      <t>ホンヤク</t>
    </rPh>
    <rPh sb="2" eb="3">
      <t>リョウ</t>
    </rPh>
    <phoneticPr fontId="8"/>
  </si>
  <si>
    <t>通訳料</t>
    <rPh sb="0" eb="2">
      <t>ツウヤク</t>
    </rPh>
    <rPh sb="2" eb="3">
      <t>リョウ</t>
    </rPh>
    <phoneticPr fontId="8"/>
  </si>
  <si>
    <t>音楽プラン料</t>
    <rPh sb="0" eb="2">
      <t>オンガク</t>
    </rPh>
    <rPh sb="5" eb="6">
      <t>リョウ</t>
    </rPh>
    <phoneticPr fontId="8"/>
  </si>
  <si>
    <t>舞台美術デザイン料</t>
    <rPh sb="0" eb="2">
      <t>ブタイ</t>
    </rPh>
    <rPh sb="2" eb="4">
      <t>ビジュツ</t>
    </rPh>
    <rPh sb="8" eb="9">
      <t>リョウ</t>
    </rPh>
    <phoneticPr fontId="8"/>
  </si>
  <si>
    <t>人形美術デザイン料</t>
    <rPh sb="0" eb="2">
      <t>ニンギョウ</t>
    </rPh>
    <rPh sb="2" eb="4">
      <t>ビジュツ</t>
    </rPh>
    <rPh sb="8" eb="9">
      <t>リョウ</t>
    </rPh>
    <phoneticPr fontId="8"/>
  </si>
  <si>
    <t>照明プラン料</t>
    <rPh sb="0" eb="2">
      <t>ショウメイ</t>
    </rPh>
    <rPh sb="5" eb="6">
      <t>リョウ</t>
    </rPh>
    <phoneticPr fontId="8"/>
  </si>
  <si>
    <t>音響プラン料</t>
    <rPh sb="0" eb="2">
      <t>オンキョウ</t>
    </rPh>
    <rPh sb="5" eb="6">
      <t>リョウ</t>
    </rPh>
    <phoneticPr fontId="8"/>
  </si>
  <si>
    <t>衣装デザイン料</t>
    <rPh sb="0" eb="2">
      <t>イショウ</t>
    </rPh>
    <rPh sb="6" eb="7">
      <t>リョウ</t>
    </rPh>
    <phoneticPr fontId="8"/>
  </si>
  <si>
    <t>映像プラン料</t>
    <rPh sb="0" eb="2">
      <t>エイゾウ</t>
    </rPh>
    <rPh sb="5" eb="6">
      <t>リョウ</t>
    </rPh>
    <phoneticPr fontId="8"/>
  </si>
  <si>
    <t>特殊効果プラン料</t>
    <rPh sb="0" eb="2">
      <t>トクシュ</t>
    </rPh>
    <rPh sb="2" eb="4">
      <t>コウカ</t>
    </rPh>
    <rPh sb="7" eb="8">
      <t>リョウ</t>
    </rPh>
    <phoneticPr fontId="8"/>
  </si>
  <si>
    <t>舞台監督料</t>
    <rPh sb="0" eb="2">
      <t>ブタイ</t>
    </rPh>
    <rPh sb="2" eb="4">
      <t>カントク</t>
    </rPh>
    <rPh sb="4" eb="5">
      <t>リョウ</t>
    </rPh>
    <phoneticPr fontId="8"/>
  </si>
  <si>
    <t>舞台監督助手料</t>
    <rPh sb="0" eb="2">
      <t>ブタイ</t>
    </rPh>
    <rPh sb="2" eb="4">
      <t>カントク</t>
    </rPh>
    <rPh sb="4" eb="6">
      <t>ジョシュ</t>
    </rPh>
    <rPh sb="6" eb="7">
      <t>リョウ</t>
    </rPh>
    <phoneticPr fontId="8"/>
  </si>
  <si>
    <t>剣術指導料</t>
    <rPh sb="0" eb="2">
      <t>ケンジュツ</t>
    </rPh>
    <rPh sb="2" eb="4">
      <t>シドウ</t>
    </rPh>
    <rPh sb="4" eb="5">
      <t>リョウ</t>
    </rPh>
    <phoneticPr fontId="8"/>
  </si>
  <si>
    <t>方言指導料</t>
    <rPh sb="0" eb="2">
      <t>ホウゲン</t>
    </rPh>
    <rPh sb="2" eb="4">
      <t>シドウ</t>
    </rPh>
    <rPh sb="4" eb="5">
      <t>リョウ</t>
    </rPh>
    <phoneticPr fontId="8"/>
  </si>
  <si>
    <t>所作指導料</t>
    <rPh sb="0" eb="2">
      <t>ショサ</t>
    </rPh>
    <rPh sb="2" eb="4">
      <t>シドウ</t>
    </rPh>
    <rPh sb="4" eb="5">
      <t>リョウ</t>
    </rPh>
    <phoneticPr fontId="8"/>
  </si>
  <si>
    <t>合唱指導料</t>
    <rPh sb="0" eb="2">
      <t>ガッショウ</t>
    </rPh>
    <rPh sb="2" eb="4">
      <t>シドウ</t>
    </rPh>
    <rPh sb="4" eb="5">
      <t>リョウ</t>
    </rPh>
    <phoneticPr fontId="8"/>
  </si>
  <si>
    <t>歌唱指導料</t>
    <rPh sb="0" eb="2">
      <t>カショウ</t>
    </rPh>
    <rPh sb="2" eb="4">
      <t>シドウ</t>
    </rPh>
    <rPh sb="4" eb="5">
      <t>リョウ</t>
    </rPh>
    <phoneticPr fontId="8"/>
  </si>
  <si>
    <t>言語指導料</t>
    <rPh sb="0" eb="2">
      <t>ゲンゴ</t>
    </rPh>
    <rPh sb="2" eb="4">
      <t>シドウ</t>
    </rPh>
    <rPh sb="4" eb="5">
      <t>リョウ</t>
    </rPh>
    <phoneticPr fontId="8"/>
  </si>
  <si>
    <t>著作権使用料</t>
    <rPh sb="0" eb="3">
      <t>チョサクケン</t>
    </rPh>
    <rPh sb="3" eb="6">
      <t>シヨウリョウ</t>
    </rPh>
    <phoneticPr fontId="8"/>
  </si>
  <si>
    <t>ライセンス料</t>
    <rPh sb="5" eb="6">
      <t>リョウ</t>
    </rPh>
    <phoneticPr fontId="8"/>
  </si>
  <si>
    <t>音楽費</t>
    <rPh sb="0" eb="2">
      <t>オンガク</t>
    </rPh>
    <rPh sb="2" eb="3">
      <t>ヒ</t>
    </rPh>
    <phoneticPr fontId="8"/>
  </si>
  <si>
    <t>文芸費</t>
    <rPh sb="0" eb="2">
      <t>ブンゲイ</t>
    </rPh>
    <rPh sb="2" eb="3">
      <t>ヒ</t>
    </rPh>
    <phoneticPr fontId="8"/>
  </si>
  <si>
    <t>会場費</t>
    <rPh sb="0" eb="2">
      <t>カイジョウ</t>
    </rPh>
    <rPh sb="2" eb="3">
      <t>ヒ</t>
    </rPh>
    <phoneticPr fontId="8"/>
  </si>
  <si>
    <t>会場使用料</t>
    <rPh sb="0" eb="2">
      <t>カイジョウ</t>
    </rPh>
    <rPh sb="2" eb="5">
      <t>シヨウリョウ</t>
    </rPh>
    <phoneticPr fontId="8"/>
  </si>
  <si>
    <t>付帯設備使用料</t>
    <rPh sb="0" eb="2">
      <t>フタイ</t>
    </rPh>
    <rPh sb="2" eb="4">
      <t>セツビ</t>
    </rPh>
    <rPh sb="4" eb="7">
      <t>シヨウリョウ</t>
    </rPh>
    <phoneticPr fontId="8"/>
  </si>
  <si>
    <t>舞台費</t>
    <rPh sb="0" eb="2">
      <t>ブタイ</t>
    </rPh>
    <rPh sb="2" eb="3">
      <t>ヒ</t>
    </rPh>
    <phoneticPr fontId="8"/>
  </si>
  <si>
    <t>大道具費</t>
    <rPh sb="0" eb="3">
      <t>オオドウグ</t>
    </rPh>
    <rPh sb="3" eb="4">
      <t>ヒ</t>
    </rPh>
    <phoneticPr fontId="8"/>
  </si>
  <si>
    <t>小道具費</t>
    <rPh sb="0" eb="3">
      <t>コドウグ</t>
    </rPh>
    <rPh sb="3" eb="4">
      <t>ヒ</t>
    </rPh>
    <phoneticPr fontId="8"/>
  </si>
  <si>
    <t>衣装スタッフ費</t>
    <rPh sb="0" eb="2">
      <t>イショウ</t>
    </rPh>
    <rPh sb="6" eb="7">
      <t>ヒ</t>
    </rPh>
    <phoneticPr fontId="8"/>
  </si>
  <si>
    <t>履物費</t>
    <rPh sb="0" eb="2">
      <t>ハキモノ</t>
    </rPh>
    <rPh sb="2" eb="3">
      <t>ヒ</t>
    </rPh>
    <phoneticPr fontId="8"/>
  </si>
  <si>
    <t>かつら（床山）費</t>
    <rPh sb="4" eb="6">
      <t>トコヤマ</t>
    </rPh>
    <rPh sb="7" eb="8">
      <t>ヒ</t>
    </rPh>
    <phoneticPr fontId="8"/>
  </si>
  <si>
    <t>メイク費</t>
    <rPh sb="3" eb="4">
      <t>ヒ</t>
    </rPh>
    <phoneticPr fontId="8"/>
  </si>
  <si>
    <t>照明費</t>
    <rPh sb="0" eb="2">
      <t>ショウメイ</t>
    </rPh>
    <rPh sb="2" eb="3">
      <t>ヒ</t>
    </rPh>
    <phoneticPr fontId="8"/>
  </si>
  <si>
    <t>照明スタッフ費</t>
    <rPh sb="0" eb="2">
      <t>ショウメイ</t>
    </rPh>
    <rPh sb="6" eb="7">
      <t>ヒ</t>
    </rPh>
    <phoneticPr fontId="8"/>
  </si>
  <si>
    <t>音響費</t>
    <rPh sb="0" eb="2">
      <t>オンキョウ</t>
    </rPh>
    <rPh sb="2" eb="3">
      <t>ヒ</t>
    </rPh>
    <phoneticPr fontId="8"/>
  </si>
  <si>
    <t>音響スタッフ費</t>
    <rPh sb="0" eb="2">
      <t>オンキョウ</t>
    </rPh>
    <rPh sb="6" eb="7">
      <t>ヒ</t>
    </rPh>
    <phoneticPr fontId="8"/>
  </si>
  <si>
    <t>映像費</t>
    <rPh sb="0" eb="2">
      <t>エイゾウ</t>
    </rPh>
    <rPh sb="2" eb="3">
      <t>ヒ</t>
    </rPh>
    <phoneticPr fontId="8"/>
  </si>
  <si>
    <t>映像スタッフ費</t>
    <rPh sb="0" eb="2">
      <t>エイゾウ</t>
    </rPh>
    <rPh sb="6" eb="7">
      <t>ヒ</t>
    </rPh>
    <phoneticPr fontId="8"/>
  </si>
  <si>
    <t>特殊効果費</t>
    <rPh sb="0" eb="2">
      <t>トクシュ</t>
    </rPh>
    <rPh sb="2" eb="4">
      <t>コウカ</t>
    </rPh>
    <rPh sb="4" eb="5">
      <t>ヒ</t>
    </rPh>
    <phoneticPr fontId="8"/>
  </si>
  <si>
    <t>細目/内訳</t>
    <rPh sb="0" eb="2">
      <t>サイモク</t>
    </rPh>
    <rPh sb="3" eb="5">
      <t>ウチワケ</t>
    </rPh>
    <phoneticPr fontId="4"/>
  </si>
  <si>
    <t>課税区分</t>
    <rPh sb="0" eb="2">
      <t>カゼイ</t>
    </rPh>
    <rPh sb="2" eb="4">
      <t>クブン</t>
    </rPh>
    <phoneticPr fontId="8"/>
  </si>
  <si>
    <t>課税対象外</t>
    <rPh sb="0" eb="2">
      <t>カゼイ</t>
    </rPh>
    <rPh sb="2" eb="4">
      <t>タイショウ</t>
    </rPh>
    <rPh sb="4" eb="5">
      <t>ガイ</t>
    </rPh>
    <phoneticPr fontId="8"/>
  </si>
  <si>
    <t>合唱指揮料</t>
    <rPh sb="0" eb="2">
      <t>ガッショウ</t>
    </rPh>
    <rPh sb="2" eb="4">
      <t>シキ</t>
    </rPh>
    <rPh sb="4" eb="5">
      <t>リョウ</t>
    </rPh>
    <phoneticPr fontId="8"/>
  </si>
  <si>
    <t>コレペティ料</t>
    <rPh sb="5" eb="6">
      <t>リョウ</t>
    </rPh>
    <phoneticPr fontId="8"/>
  </si>
  <si>
    <t>楽譜製作料</t>
    <rPh sb="0" eb="2">
      <t>ガクフ</t>
    </rPh>
    <rPh sb="2" eb="4">
      <t>セイサク</t>
    </rPh>
    <rPh sb="4" eb="5">
      <t>リョウ</t>
    </rPh>
    <phoneticPr fontId="8"/>
  </si>
  <si>
    <t>作詞料</t>
    <rPh sb="0" eb="2">
      <t>サクシ</t>
    </rPh>
    <rPh sb="2" eb="3">
      <t>リョウ</t>
    </rPh>
    <phoneticPr fontId="8"/>
  </si>
  <si>
    <t>脚本料</t>
    <rPh sb="0" eb="2">
      <t>キャクホン</t>
    </rPh>
    <rPh sb="2" eb="3">
      <t>リョウ</t>
    </rPh>
    <phoneticPr fontId="8"/>
  </si>
  <si>
    <t>補綴料</t>
    <rPh sb="0" eb="2">
      <t>ホテツ</t>
    </rPh>
    <rPh sb="2" eb="3">
      <t>リョウ</t>
    </rPh>
    <phoneticPr fontId="8"/>
  </si>
  <si>
    <t>原語指導料</t>
    <rPh sb="0" eb="2">
      <t>ゲンゴ</t>
    </rPh>
    <rPh sb="2" eb="4">
      <t>シドウ</t>
    </rPh>
    <rPh sb="4" eb="5">
      <t>リョウ</t>
    </rPh>
    <phoneticPr fontId="8"/>
  </si>
  <si>
    <t>振付指導料</t>
    <rPh sb="0" eb="2">
      <t>フリツケ</t>
    </rPh>
    <rPh sb="2" eb="4">
      <t>シドウ</t>
    </rPh>
    <rPh sb="4" eb="5">
      <t>リョウ</t>
    </rPh>
    <phoneticPr fontId="8"/>
  </si>
  <si>
    <t>字幕原稿作成料</t>
    <rPh sb="0" eb="2">
      <t>ジマク</t>
    </rPh>
    <rPh sb="2" eb="4">
      <t>ゲンコウ</t>
    </rPh>
    <rPh sb="4" eb="7">
      <t>サクセイリョウ</t>
    </rPh>
    <phoneticPr fontId="8"/>
  </si>
  <si>
    <t>字幕原稿翻訳料</t>
    <rPh sb="0" eb="2">
      <t>ジマク</t>
    </rPh>
    <rPh sb="2" eb="4">
      <t>ゲンコウ</t>
    </rPh>
    <rPh sb="4" eb="6">
      <t>ホンヤク</t>
    </rPh>
    <rPh sb="6" eb="7">
      <t>リョウ</t>
    </rPh>
    <phoneticPr fontId="8"/>
  </si>
  <si>
    <t>ロイヤリティ</t>
    <phoneticPr fontId="8"/>
  </si>
  <si>
    <t>作調料</t>
    <rPh sb="0" eb="2">
      <t>サクチョウ</t>
    </rPh>
    <rPh sb="2" eb="3">
      <t>リョウ</t>
    </rPh>
    <phoneticPr fontId="8"/>
  </si>
  <si>
    <t>台本料</t>
    <rPh sb="0" eb="2">
      <t>ダイホン</t>
    </rPh>
    <rPh sb="2" eb="3">
      <t>リョウ</t>
    </rPh>
    <phoneticPr fontId="8"/>
  </si>
  <si>
    <t>支援区分</t>
    <rPh sb="0" eb="2">
      <t>シエン</t>
    </rPh>
    <rPh sb="2" eb="4">
      <t>クブン</t>
    </rPh>
    <phoneticPr fontId="4"/>
  </si>
  <si>
    <t>数量(1)</t>
    <rPh sb="0" eb="2">
      <t>スウリョウ</t>
    </rPh>
    <phoneticPr fontId="4"/>
  </si>
  <si>
    <t>数量(2)</t>
    <rPh sb="0" eb="2">
      <t>スウリョウ</t>
    </rPh>
    <phoneticPr fontId="4"/>
  </si>
  <si>
    <t>消費税等仕入控除税額の取扱</t>
    <phoneticPr fontId="8"/>
  </si>
  <si>
    <t>税区分番号</t>
    <rPh sb="0" eb="1">
      <t>ゼイ</t>
    </rPh>
    <rPh sb="1" eb="3">
      <t>クブン</t>
    </rPh>
    <rPh sb="3" eb="5">
      <t>バンゴウ</t>
    </rPh>
    <phoneticPr fontId="8"/>
  </si>
  <si>
    <t>※　Ａ４判２枚に収まるように作成してください。</t>
    <phoneticPr fontId="8"/>
  </si>
  <si>
    <t>団体名</t>
    <phoneticPr fontId="4"/>
  </si>
  <si>
    <t>舞台費</t>
    <rPh sb="0" eb="2">
      <t>ブタイ</t>
    </rPh>
    <rPh sb="2" eb="3">
      <t>ヒ</t>
    </rPh>
    <phoneticPr fontId="4"/>
  </si>
  <si>
    <t>旅費</t>
    <rPh sb="0" eb="2">
      <t>リョヒ</t>
    </rPh>
    <phoneticPr fontId="4"/>
  </si>
  <si>
    <t>旅費</t>
    <rPh sb="0" eb="2">
      <t>リョヒ</t>
    </rPh>
    <phoneticPr fontId="8"/>
  </si>
  <si>
    <t>旅費</t>
    <rPh sb="0" eb="2">
      <t>リョヒ</t>
    </rPh>
    <phoneticPr fontId="8"/>
  </si>
  <si>
    <t>渡航費</t>
    <rPh sb="0" eb="3">
      <t>トコウヒ</t>
    </rPh>
    <phoneticPr fontId="8"/>
  </si>
  <si>
    <t>海外現地交通費</t>
    <rPh sb="0" eb="2">
      <t>カイガイ</t>
    </rPh>
    <rPh sb="2" eb="4">
      <t>ゲンチ</t>
    </rPh>
    <rPh sb="4" eb="7">
      <t>コウツウヒ</t>
    </rPh>
    <phoneticPr fontId="8"/>
  </si>
  <si>
    <t>海外宿泊費</t>
    <rPh sb="0" eb="2">
      <t>カイガイ</t>
    </rPh>
    <rPh sb="2" eb="5">
      <t>シュクハクヒ</t>
    </rPh>
    <phoneticPr fontId="8"/>
  </si>
  <si>
    <t>出発日</t>
    <rPh sb="0" eb="3">
      <t>シュッパツビ</t>
    </rPh>
    <phoneticPr fontId="8"/>
  </si>
  <si>
    <t>～</t>
    <phoneticPr fontId="8"/>
  </si>
  <si>
    <t>公演実施日</t>
    <rPh sb="0" eb="2">
      <t>コウエン</t>
    </rPh>
    <rPh sb="2" eb="5">
      <t>ジッシビ</t>
    </rPh>
    <phoneticPr fontId="4"/>
  </si>
  <si>
    <t>終了日</t>
    <rPh sb="0" eb="3">
      <t>シュウリョウビ</t>
    </rPh>
    <phoneticPr fontId="4"/>
  </si>
  <si>
    <t>実施場所（所在地）</t>
    <rPh sb="0" eb="2">
      <t>ジッシ</t>
    </rPh>
    <rPh sb="2" eb="4">
      <t>バショ</t>
    </rPh>
    <rPh sb="5" eb="8">
      <t>ショザイチ</t>
    </rPh>
    <phoneticPr fontId="4"/>
  </si>
  <si>
    <t>※Ａ４用紙１枚に収まるように作成してください。</t>
    <phoneticPr fontId="8"/>
  </si>
  <si>
    <t>※舞台費・旅費は助成対象経費を除く。</t>
    <rPh sb="1" eb="3">
      <t>ブタイ</t>
    </rPh>
    <phoneticPr fontId="9"/>
  </si>
  <si>
    <t>会場費・舞台費※・運搬費</t>
    <rPh sb="0" eb="2">
      <t>カイジョウ</t>
    </rPh>
    <rPh sb="2" eb="3">
      <t>ヒ</t>
    </rPh>
    <rPh sb="4" eb="6">
      <t>ブタイ</t>
    </rPh>
    <rPh sb="6" eb="7">
      <t>ヒ</t>
    </rPh>
    <rPh sb="9" eb="11">
      <t>ウンパン</t>
    </rPh>
    <rPh sb="11" eb="12">
      <t>ヒ</t>
    </rPh>
    <phoneticPr fontId="9"/>
  </si>
  <si>
    <t>謝金・旅費※・宣伝費等</t>
    <rPh sb="0" eb="2">
      <t>シャキン</t>
    </rPh>
    <rPh sb="3" eb="5">
      <t>リョヒ</t>
    </rPh>
    <rPh sb="7" eb="9">
      <t>センデン</t>
    </rPh>
    <rPh sb="9" eb="10">
      <t>ヒ</t>
    </rPh>
    <rPh sb="10" eb="11">
      <t>トウ</t>
    </rPh>
    <phoneticPr fontId="9"/>
  </si>
  <si>
    <t>担当者情報</t>
    <rPh sb="0" eb="3">
      <t>タントウシャ</t>
    </rPh>
    <rPh sb="3" eb="5">
      <t>ジョウホウ</t>
    </rPh>
    <phoneticPr fontId="4"/>
  </si>
  <si>
    <t>担当部署・所属</t>
    <rPh sb="0" eb="2">
      <t>タントウ</t>
    </rPh>
    <rPh sb="2" eb="4">
      <t>ブショ</t>
    </rPh>
    <rPh sb="5" eb="7">
      <t>ショゾク</t>
    </rPh>
    <phoneticPr fontId="4"/>
  </si>
  <si>
    <t>担当者電話番号</t>
    <rPh sb="0" eb="3">
      <t>タントウシャ</t>
    </rPh>
    <rPh sb="3" eb="5">
      <t>デンワ</t>
    </rPh>
    <rPh sb="5" eb="7">
      <t>バンゴウ</t>
    </rPh>
    <phoneticPr fontId="4"/>
  </si>
  <si>
    <t>（フリガナ）</t>
    <phoneticPr fontId="4"/>
  </si>
  <si>
    <t>時間外連絡先</t>
    <rPh sb="0" eb="6">
      <t>ジカンガイレンラクサキ</t>
    </rPh>
    <phoneticPr fontId="4"/>
  </si>
  <si>
    <t>氏名</t>
    <phoneticPr fontId="4"/>
  </si>
  <si>
    <t>団体名</t>
    <rPh sb="0" eb="3">
      <t>ダンタイメイ</t>
    </rPh>
    <phoneticPr fontId="8"/>
  </si>
  <si>
    <t>活動名</t>
    <rPh sb="0" eb="3">
      <t>カツドウメイ</t>
    </rPh>
    <phoneticPr fontId="8"/>
  </si>
  <si>
    <t>独立行政法人日本芸術文化振興会理事長　殿</t>
    <phoneticPr fontId="4"/>
  </si>
  <si>
    <t>入場券内訳</t>
    <phoneticPr fontId="9"/>
  </si>
  <si>
    <t>活動内容</t>
    <phoneticPr fontId="8"/>
  </si>
  <si>
    <t>日本の国際的プレゼンスの向上や文化芸術による相互理解の促進への貢献</t>
    <rPh sb="0" eb="2">
      <t>ニホン</t>
    </rPh>
    <rPh sb="3" eb="6">
      <t>コクサイテキ</t>
    </rPh>
    <rPh sb="12" eb="14">
      <t>コウジョウ</t>
    </rPh>
    <rPh sb="15" eb="17">
      <t>ブンカ</t>
    </rPh>
    <rPh sb="17" eb="19">
      <t>ゲイジュツ</t>
    </rPh>
    <rPh sb="22" eb="24">
      <t>ソウゴ</t>
    </rPh>
    <rPh sb="24" eb="26">
      <t>リカイ</t>
    </rPh>
    <rPh sb="27" eb="29">
      <t>ソクシン</t>
    </rPh>
    <rPh sb="31" eb="33">
      <t>コウケン</t>
    </rPh>
    <phoneticPr fontId="4"/>
  </si>
  <si>
    <t>券種</t>
    <rPh sb="0" eb="1">
      <t>ケン</t>
    </rPh>
    <rPh sb="1" eb="2">
      <t>シュ</t>
    </rPh>
    <phoneticPr fontId="9"/>
  </si>
  <si>
    <t>単価/円(税込)</t>
    <phoneticPr fontId="8"/>
  </si>
  <si>
    <t>会場設営費</t>
    <rPh sb="0" eb="2">
      <t>カイジョウ</t>
    </rPh>
    <rPh sb="2" eb="4">
      <t>セツエイ</t>
    </rPh>
    <rPh sb="4" eb="5">
      <t>ヒ</t>
    </rPh>
    <phoneticPr fontId="8"/>
  </si>
  <si>
    <t>衣装費・装束料</t>
    <rPh sb="0" eb="2">
      <t>イショウ</t>
    </rPh>
    <rPh sb="2" eb="3">
      <t>ヒ</t>
    </rPh>
    <phoneticPr fontId="8"/>
  </si>
  <si>
    <t>舞台スタッフ費</t>
    <phoneticPr fontId="8"/>
  </si>
  <si>
    <t>バレエマスター・バレエミストレス料</t>
    <phoneticPr fontId="8"/>
  </si>
  <si>
    <t>市区町村～番地（建物名を含む）</t>
    <rPh sb="0" eb="4">
      <t>シクチョウソン</t>
    </rPh>
    <rPh sb="5" eb="7">
      <t>バンチ</t>
    </rPh>
    <rPh sb="8" eb="10">
      <t>タテモノ</t>
    </rPh>
    <rPh sb="10" eb="11">
      <t>メイ</t>
    </rPh>
    <rPh sb="12" eb="13">
      <t>フク</t>
    </rPh>
    <phoneticPr fontId="4"/>
  </si>
  <si>
    <t>合唱（古楽を含む）</t>
    <rPh sb="0" eb="2">
      <t>ガッショウ</t>
    </rPh>
    <rPh sb="3" eb="5">
      <t>コガク</t>
    </rPh>
    <rPh sb="6" eb="7">
      <t>フク</t>
    </rPh>
    <phoneticPr fontId="4"/>
  </si>
  <si>
    <t>室内楽（古楽を含む）</t>
    <rPh sb="0" eb="3">
      <t>シツナイガク</t>
    </rPh>
    <rPh sb="4" eb="6">
      <t>コガク</t>
    </rPh>
    <rPh sb="7" eb="8">
      <t>フク</t>
    </rPh>
    <phoneticPr fontId="4"/>
  </si>
  <si>
    <t>その他（音楽分野の可能性を拡大させる活動を含む）</t>
    <rPh sb="2" eb="3">
      <t>タ</t>
    </rPh>
    <rPh sb="4" eb="8">
      <t>オンガクブンヤ</t>
    </rPh>
    <rPh sb="9" eb="12">
      <t>カノウセイ</t>
    </rPh>
    <rPh sb="13" eb="15">
      <t>カクダイ</t>
    </rPh>
    <rPh sb="18" eb="20">
      <t>カツドウ</t>
    </rPh>
    <rPh sb="21" eb="22">
      <t>フク</t>
    </rPh>
    <phoneticPr fontId="4"/>
  </si>
  <si>
    <t>その他（舞踊分野の可能性を拡大させる活動を含む）</t>
    <rPh sb="2" eb="3">
      <t>タ</t>
    </rPh>
    <rPh sb="4" eb="6">
      <t>ブヨウ</t>
    </rPh>
    <phoneticPr fontId="4"/>
  </si>
  <si>
    <t>その他（演劇分野の可能性を拡大させる活動を含む）</t>
    <rPh sb="2" eb="3">
      <t>タ</t>
    </rPh>
    <rPh sb="4" eb="6">
      <t>エンゲキ</t>
    </rPh>
    <phoneticPr fontId="4"/>
  </si>
  <si>
    <t>電話番号</t>
    <rPh sb="0" eb="4">
      <t>デンワバンゴウ</t>
    </rPh>
    <phoneticPr fontId="8"/>
  </si>
  <si>
    <t>FAX番号</t>
    <rPh sb="3" eb="5">
      <t>バンゴウ</t>
    </rPh>
    <phoneticPr fontId="8"/>
  </si>
  <si>
    <t>担当者E-mail</t>
    <rPh sb="0" eb="3">
      <t>タントウシャ</t>
    </rPh>
    <phoneticPr fontId="4"/>
  </si>
  <si>
    <t>活動の収支</t>
    <rPh sb="0" eb="2">
      <t>カツドウ</t>
    </rPh>
    <rPh sb="3" eb="5">
      <t>シュウシ</t>
    </rPh>
    <phoneticPr fontId="4"/>
  </si>
  <si>
    <t>内容詳細</t>
    <rPh sb="0" eb="2">
      <t>ナイヨウ</t>
    </rPh>
    <rPh sb="2" eb="4">
      <t>ショウサイ</t>
    </rPh>
    <phoneticPr fontId="8"/>
  </si>
  <si>
    <t>支払い先</t>
    <rPh sb="0" eb="2">
      <t>シハライ</t>
    </rPh>
    <rPh sb="3" eb="4">
      <t>サキ</t>
    </rPh>
    <phoneticPr fontId="4"/>
  </si>
  <si>
    <t>売止席数</t>
    <rPh sb="0" eb="2">
      <t>ウリドメ</t>
    </rPh>
    <rPh sb="2" eb="4">
      <t>セキスウ</t>
    </rPh>
    <phoneticPr fontId="8"/>
  </si>
  <si>
    <t>公演回数</t>
    <phoneticPr fontId="8"/>
  </si>
  <si>
    <t>公的補助金・助成金等</t>
    <rPh sb="0" eb="2">
      <t>コウテキ</t>
    </rPh>
    <rPh sb="9" eb="10">
      <t>ナド</t>
    </rPh>
    <phoneticPr fontId="9"/>
  </si>
  <si>
    <t>広告
収入</t>
    <rPh sb="0" eb="2">
      <t>コウコク</t>
    </rPh>
    <rPh sb="3" eb="5">
      <t>シュウニュウ</t>
    </rPh>
    <phoneticPr fontId="8"/>
  </si>
  <si>
    <t>民間寄付金・協賛金
・助成金等</t>
    <rPh sb="0" eb="2">
      <t>ミンカン</t>
    </rPh>
    <rPh sb="11" eb="13">
      <t>ジョセイ</t>
    </rPh>
    <rPh sb="13" eb="14">
      <t>キン</t>
    </rPh>
    <rPh sb="14" eb="15">
      <t>トウ</t>
    </rPh>
    <phoneticPr fontId="9"/>
  </si>
  <si>
    <t>助成対象外経費</t>
    <rPh sb="4" eb="5">
      <t>ソト</t>
    </rPh>
    <phoneticPr fontId="8"/>
  </si>
  <si>
    <t>助成対象経費　合計（C)</t>
    <rPh sb="0" eb="2">
      <t>ジョセイ</t>
    </rPh>
    <rPh sb="2" eb="4">
      <t>タイショウ</t>
    </rPh>
    <rPh sb="4" eb="6">
      <t>ケイヒ</t>
    </rPh>
    <rPh sb="7" eb="9">
      <t>ゴウケイ</t>
    </rPh>
    <phoneticPr fontId="8"/>
  </si>
  <si>
    <t>メニュー</t>
    <phoneticPr fontId="8"/>
  </si>
  <si>
    <t>分野</t>
    <rPh sb="0" eb="2">
      <t>ブンヤ</t>
    </rPh>
    <phoneticPr fontId="4"/>
  </si>
  <si>
    <t>代表者役職名</t>
    <phoneticPr fontId="4"/>
  </si>
  <si>
    <t>（フリガナ）</t>
    <phoneticPr fontId="8"/>
  </si>
  <si>
    <t>団体名</t>
    <rPh sb="0" eb="3">
      <t>ダンタイメイ</t>
    </rPh>
    <phoneticPr fontId="4"/>
  </si>
  <si>
    <t>活動名</t>
    <rPh sb="0" eb="3">
      <t>カツドウメイ</t>
    </rPh>
    <phoneticPr fontId="4"/>
  </si>
  <si>
    <t>入場料
収入(a)</t>
    <phoneticPr fontId="9"/>
  </si>
  <si>
    <t>(a)+(b)合計</t>
    <rPh sb="7" eb="9">
      <t>ゴウケイ</t>
    </rPh>
    <phoneticPr fontId="8"/>
  </si>
  <si>
    <t>合　計（総事業費）</t>
    <rPh sb="0" eb="1">
      <t>ゴウ</t>
    </rPh>
    <phoneticPr fontId="9"/>
  </si>
  <si>
    <t>会場の席数(定員)</t>
  </si>
  <si>
    <t>売止席数</t>
  </si>
  <si>
    <t>使用席数</t>
  </si>
  <si>
    <t>使用席数×公演回数(a)</t>
  </si>
  <si>
    <t>公演回数</t>
  </si>
  <si>
    <t>販売枚数(b)</t>
  </si>
  <si>
    <t>有料入場率(b/a)</t>
  </si>
  <si>
    <t>総入場者数(c)</t>
  </si>
  <si>
    <t>総入場率(c/a)</t>
  </si>
  <si>
    <t>消費税等仕入控除税額 (B)</t>
    <phoneticPr fontId="4"/>
  </si>
  <si>
    <t>助成対象外経費 (C)</t>
    <rPh sb="0" eb="2">
      <t>ジョセイ</t>
    </rPh>
    <rPh sb="2" eb="4">
      <t>タイショウ</t>
    </rPh>
    <rPh sb="4" eb="5">
      <t>ガイ</t>
    </rPh>
    <rPh sb="5" eb="7">
      <t>ケイヒ</t>
    </rPh>
    <phoneticPr fontId="4"/>
  </si>
  <si>
    <t>単価等(税込・円)</t>
    <rPh sb="0" eb="2">
      <t>タンカ</t>
    </rPh>
    <rPh sb="2" eb="3">
      <t>トウ</t>
    </rPh>
    <rPh sb="4" eb="6">
      <t>ゼイコ</t>
    </rPh>
    <rPh sb="7" eb="8">
      <t>エン</t>
    </rPh>
    <phoneticPr fontId="4"/>
  </si>
  <si>
    <t>金額（税込・円）</t>
    <rPh sb="3" eb="5">
      <t>ゼイコミ</t>
    </rPh>
    <rPh sb="6" eb="7">
      <t>エン</t>
    </rPh>
    <phoneticPr fontId="4"/>
  </si>
  <si>
    <t>開催国・地域や主催者、共同制作の相手方等との連携・協力に関する取組と期待される効果</t>
    <rPh sb="0" eb="2">
      <t>カイサイ</t>
    </rPh>
    <rPh sb="2" eb="3">
      <t>コク</t>
    </rPh>
    <rPh sb="4" eb="6">
      <t>チイキ</t>
    </rPh>
    <rPh sb="7" eb="10">
      <t>シュサイシャ</t>
    </rPh>
    <rPh sb="11" eb="13">
      <t>キョウドウ</t>
    </rPh>
    <rPh sb="13" eb="15">
      <t>セイサク</t>
    </rPh>
    <rPh sb="16" eb="19">
      <t>アイテガタ</t>
    </rPh>
    <rPh sb="19" eb="20">
      <t>トウ</t>
    </rPh>
    <rPh sb="22" eb="24">
      <t>レンケイ</t>
    </rPh>
    <rPh sb="25" eb="27">
      <t>キョウリョク</t>
    </rPh>
    <rPh sb="28" eb="29">
      <t>カン</t>
    </rPh>
    <rPh sb="31" eb="33">
      <t>トリクミ</t>
    </rPh>
    <rPh sb="34" eb="36">
      <t>キタイ</t>
    </rPh>
    <rPh sb="39" eb="41">
      <t>コウカ</t>
    </rPh>
    <phoneticPr fontId="4"/>
  </si>
  <si>
    <t>市区町村～番地（建物名含む）</t>
    <rPh sb="0" eb="2">
      <t>シク</t>
    </rPh>
    <rPh sb="2" eb="4">
      <t>チョウソン</t>
    </rPh>
    <rPh sb="5" eb="7">
      <t>バンチ</t>
    </rPh>
    <rPh sb="8" eb="10">
      <t>タテモノ</t>
    </rPh>
    <rPh sb="10" eb="11">
      <t>メイ</t>
    </rPh>
    <rPh sb="11" eb="12">
      <t>フク</t>
    </rPh>
    <phoneticPr fontId="4"/>
  </si>
  <si>
    <t>責任者情報</t>
    <rPh sb="0" eb="3">
      <t>セキニンシャ</t>
    </rPh>
    <rPh sb="3" eb="5">
      <t>ジョウホウ</t>
    </rPh>
    <phoneticPr fontId="4"/>
  </si>
  <si>
    <t>責任者電話番号</t>
    <rPh sb="0" eb="3">
      <t>セキニンシャ</t>
    </rPh>
    <rPh sb="3" eb="5">
      <t>デンワ</t>
    </rPh>
    <rPh sb="5" eb="7">
      <t>バンゴウ</t>
    </rPh>
    <phoneticPr fontId="4"/>
  </si>
  <si>
    <t>責任者E-mail</t>
    <rPh sb="0" eb="3">
      <t>セキニンシャ</t>
    </rPh>
    <phoneticPr fontId="4"/>
  </si>
  <si>
    <t>実施時期及び
実施場所</t>
    <rPh sb="0" eb="2">
      <t>ジッシ</t>
    </rPh>
    <rPh sb="2" eb="4">
      <t>ジキ</t>
    </rPh>
    <rPh sb="4" eb="5">
      <t>オヨ</t>
    </rPh>
    <rPh sb="7" eb="9">
      <t>ジッシ</t>
    </rPh>
    <rPh sb="9" eb="11">
      <t>バショ</t>
    </rPh>
    <phoneticPr fontId="4"/>
  </si>
  <si>
    <t>〒</t>
    <phoneticPr fontId="8"/>
  </si>
  <si>
    <t>公演日</t>
  </si>
  <si>
    <t>入場券内訳</t>
  </si>
  <si>
    <t>単価/円(税込)</t>
  </si>
  <si>
    <t>招待券枚数</t>
  </si>
  <si>
    <t>小計</t>
  </si>
  <si>
    <t>割引販売を行っている場合のみ、割引額の合計をマイナスで記入→</t>
  </si>
  <si>
    <t>合計</t>
  </si>
  <si>
    <t>※水色のセルは自動で入力されます。</t>
  </si>
  <si>
    <t>※水色のセルは自動で入力されます。</t>
    <phoneticPr fontId="8"/>
  </si>
  <si>
    <t>会場が複数の場合はチェック→</t>
    <rPh sb="0" eb="2">
      <t>カイジョウ</t>
    </rPh>
    <rPh sb="3" eb="5">
      <t>フクスウ</t>
    </rPh>
    <rPh sb="6" eb="8">
      <t>バアイ</t>
    </rPh>
    <phoneticPr fontId="9"/>
  </si>
  <si>
    <t>伝統芸能</t>
    <phoneticPr fontId="4"/>
  </si>
  <si>
    <t>その他（大衆芸能分野の可能性を拡大させる活動を含む）</t>
    <rPh sb="2" eb="3">
      <t>タ</t>
    </rPh>
    <rPh sb="4" eb="8">
      <t>タイシュウゲイノウ</t>
    </rPh>
    <phoneticPr fontId="4"/>
  </si>
  <si>
    <t>その他（伝統芸能分野の可能性を拡大させる活動を含む）</t>
    <rPh sb="2" eb="3">
      <t>タ</t>
    </rPh>
    <rPh sb="4" eb="8">
      <t>デントウゲイノウ</t>
    </rPh>
    <phoneticPr fontId="4"/>
  </si>
  <si>
    <t>大衆芸能</t>
    <rPh sb="0" eb="4">
      <t>タイシュウゲイノウ</t>
    </rPh>
    <phoneticPr fontId="4"/>
  </si>
  <si>
    <t>公演
回数</t>
    <rPh sb="0" eb="2">
      <t>コウエン</t>
    </rPh>
    <rPh sb="3" eb="5">
      <t>カイスウ</t>
    </rPh>
    <phoneticPr fontId="4"/>
  </si>
  <si>
    <t>人形費</t>
    <phoneticPr fontId="8"/>
  </si>
  <si>
    <t>特殊効果スタッフ費</t>
    <rPh sb="0" eb="2">
      <t>トクシュ</t>
    </rPh>
    <rPh sb="2" eb="4">
      <t>コウカ</t>
    </rPh>
    <rPh sb="8" eb="9">
      <t>ヒ</t>
    </rPh>
    <phoneticPr fontId="8"/>
  </si>
  <si>
    <t>機材借料</t>
    <phoneticPr fontId="8"/>
  </si>
  <si>
    <t>字幕・音声ガイド費</t>
    <phoneticPr fontId="8"/>
  </si>
  <si>
    <t>配信
収入(b)</t>
    <rPh sb="0" eb="2">
      <t>ハイシン</t>
    </rPh>
    <rPh sb="3" eb="5">
      <t>シュウニュウ</t>
    </rPh>
    <phoneticPr fontId="8"/>
  </si>
  <si>
    <t>以下の項目に変更がある場合、「変更理由書」の提出が必要です。</t>
  </si>
  <si>
    <t>・実施時期（活動日、活動期間）、実施会場、実施回数</t>
  </si>
  <si>
    <t>・本活動の内容（演目、曲目、あらすじ、主な出演者、主なスタッフ等）</t>
  </si>
  <si>
    <t>・共催者、共同制作者</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</si>
  <si>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8"/>
  </si>
  <si>
    <t>交付を受けようとする助成金の額</t>
    <phoneticPr fontId="8"/>
  </si>
  <si>
    <t>助成対象経費合計 (A-B)</t>
    <rPh sb="0" eb="2">
      <t>ジョセイ</t>
    </rPh>
    <rPh sb="2" eb="4">
      <t>タイショウ</t>
    </rPh>
    <rPh sb="4" eb="6">
      <t>ケイヒ</t>
    </rPh>
    <rPh sb="6" eb="8">
      <t>ゴウケイ</t>
    </rPh>
    <phoneticPr fontId="8"/>
  </si>
  <si>
    <t>入場料・配信等 (D)</t>
    <rPh sb="0" eb="3">
      <t>ニュウジョウリョウ</t>
    </rPh>
    <rPh sb="4" eb="6">
      <t>ハイシン</t>
    </rPh>
    <rPh sb="6" eb="7">
      <t>ナド</t>
    </rPh>
    <phoneticPr fontId="8"/>
  </si>
  <si>
    <t>公的補助金等 (E)</t>
    <rPh sb="0" eb="5">
      <t>コウテキホジョキン</t>
    </rPh>
    <rPh sb="5" eb="6">
      <t>ナド</t>
    </rPh>
    <phoneticPr fontId="8"/>
  </si>
  <si>
    <t>民間寄付金等 (F)</t>
    <rPh sb="0" eb="5">
      <t>ミンカンキフキン</t>
    </rPh>
    <rPh sb="5" eb="6">
      <t>ナド</t>
    </rPh>
    <phoneticPr fontId="8"/>
  </si>
  <si>
    <t>共催者負担金 (G)</t>
    <rPh sb="0" eb="6">
      <t>キョウサイシャフタンキン</t>
    </rPh>
    <phoneticPr fontId="8"/>
  </si>
  <si>
    <t>広告収入・その他 (H)</t>
    <rPh sb="0" eb="4">
      <t>コウコクシュウニュウ</t>
    </rPh>
    <rPh sb="7" eb="8">
      <t>タ</t>
    </rPh>
    <phoneticPr fontId="8"/>
  </si>
  <si>
    <t>収入合計 (I)</t>
    <rPh sb="0" eb="2">
      <t>シュウニュウ</t>
    </rPh>
    <rPh sb="2" eb="4">
      <t>ゴウケイ</t>
    </rPh>
    <phoneticPr fontId="8"/>
  </si>
  <si>
    <t>助成対象経費小計 (A)</t>
    <rPh sb="0" eb="2">
      <t>ジョセイ</t>
    </rPh>
    <rPh sb="2" eb="4">
      <t>タイショウ</t>
    </rPh>
    <rPh sb="4" eb="6">
      <t>ケイヒ</t>
    </rPh>
    <rPh sb="6" eb="8">
      <t>ショウケイ</t>
    </rPh>
    <phoneticPr fontId="4"/>
  </si>
  <si>
    <t>支出総額 (A+C)</t>
    <rPh sb="0" eb="2">
      <t>シシュツ</t>
    </rPh>
    <rPh sb="2" eb="4">
      <t>ソウガク</t>
    </rPh>
    <phoneticPr fontId="4"/>
  </si>
  <si>
    <r>
      <rPr>
        <sz val="14"/>
        <rFont val="ＭＳ ゴシック"/>
        <family val="3"/>
        <charset val="128"/>
      </rPr>
      <t>書類送付先</t>
    </r>
    <r>
      <rPr>
        <sz val="12"/>
        <rFont val="ＭＳ ゴシック"/>
        <family val="3"/>
        <charset val="128"/>
      </rPr>
      <t xml:space="preserve">
</t>
    </r>
    <r>
      <rPr>
        <sz val="11"/>
        <rFont val="ＭＳ ゴシック"/>
        <family val="3"/>
        <charset val="128"/>
      </rPr>
      <t>※団体住所と同一
の場合は</t>
    </r>
    <r>
      <rPr>
        <u/>
        <sz val="11"/>
        <rFont val="ＭＳ ゴシック"/>
        <family val="3"/>
        <charset val="128"/>
      </rPr>
      <t>記入不要</t>
    </r>
    <rPh sb="7" eb="11">
      <t>ダンタイジュウショ</t>
    </rPh>
    <rPh sb="12" eb="14">
      <t>ドウイツ</t>
    </rPh>
    <rPh sb="16" eb="18">
      <t>バアイ</t>
    </rPh>
    <rPh sb="19" eb="23">
      <t>キニュウフヨウ</t>
    </rPh>
    <phoneticPr fontId="4"/>
  </si>
  <si>
    <t>《記入時の注意点》</t>
    <rPh sb="1" eb="3">
      <t>キニュウ</t>
    </rPh>
    <rPh sb="3" eb="4">
      <t>ジ</t>
    </rPh>
    <rPh sb="5" eb="8">
      <t>チュウイテン</t>
    </rPh>
    <phoneticPr fontId="8"/>
  </si>
  <si>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8"/>
  </si>
  <si>
    <t>・「交付申請書総表貼り付け欄」に、ご提出いただいた交付申請書の総表を貼り付けてください。実績報告書の一部のセルに、内容が自動反映されます。</t>
    <rPh sb="2" eb="7">
      <t>コウフシンセイショ</t>
    </rPh>
    <rPh sb="7" eb="9">
      <t>ソウヒョウ</t>
    </rPh>
    <rPh sb="9" eb="10">
      <t>ハ</t>
    </rPh>
    <rPh sb="11" eb="12">
      <t>ツ</t>
    </rPh>
    <rPh sb="13" eb="14">
      <t>ラン</t>
    </rPh>
    <rPh sb="18" eb="20">
      <t>テイシュツ</t>
    </rPh>
    <rPh sb="25" eb="30">
      <t>コウフシンセイショ</t>
    </rPh>
    <rPh sb="31" eb="33">
      <t>ソウヒョウ</t>
    </rPh>
    <rPh sb="34" eb="35">
      <t>ハ</t>
    </rPh>
    <rPh sb="36" eb="37">
      <t>ツ</t>
    </rPh>
    <phoneticPr fontId="8"/>
  </si>
  <si>
    <t>《貼り付けの方法》</t>
    <rPh sb="1" eb="2">
      <t>ハ</t>
    </rPh>
    <rPh sb="3" eb="4">
      <t>ツ</t>
    </rPh>
    <rPh sb="6" eb="8">
      <t>ホウホウ</t>
    </rPh>
    <phoneticPr fontId="8"/>
  </si>
  <si>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8"/>
  </si>
  <si>
    <t>②シートが全選択された状態で、右クリック→コピーを選択する。</t>
    <rPh sb="5" eb="8">
      <t>ゼンセンタク</t>
    </rPh>
    <rPh sb="11" eb="13">
      <t>ジョウタイ</t>
    </rPh>
    <rPh sb="15" eb="16">
      <t>ミギ</t>
    </rPh>
    <rPh sb="25" eb="27">
      <t>センタク</t>
    </rPh>
    <phoneticPr fontId="8"/>
  </si>
  <si>
    <t>③点線が点滅した状態になったら、実績報告書「交付申請書総表コピー欄」に移り、A1セルを選択する。</t>
    <rPh sb="1" eb="3">
      <t>テンセン</t>
    </rPh>
    <rPh sb="4" eb="6">
      <t>テンメツ</t>
    </rPh>
    <rPh sb="8" eb="10">
      <t>ジョウタイ</t>
    </rPh>
    <rPh sb="16" eb="21">
      <t>ジッセキホウコクショ</t>
    </rPh>
    <rPh sb="22" eb="27">
      <t>コウフシンセイショ</t>
    </rPh>
    <rPh sb="27" eb="29">
      <t>ソウヒョウ</t>
    </rPh>
    <rPh sb="32" eb="33">
      <t>ラン</t>
    </rPh>
    <rPh sb="35" eb="36">
      <t>ウツ</t>
    </rPh>
    <rPh sb="43" eb="45">
      <t>センタク</t>
    </rPh>
    <phoneticPr fontId="8"/>
  </si>
  <si>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8"/>
  </si>
  <si>
    <t>※交付申請書の総表の一部の行を削除している場合、行がずれますので、行数を合わせる等対応をお願いいたします。</t>
    <phoneticPr fontId="8"/>
  </si>
  <si>
    <t>⑤「交付申請書総表コピー欄」に、交付申請書総表の内容が反映される。</t>
    <rPh sb="2" eb="9">
      <t>コウフシンセイショソウヒョウ</t>
    </rPh>
    <rPh sb="12" eb="13">
      <t>ラン</t>
    </rPh>
    <rPh sb="16" eb="21">
      <t>コウフシンセイショ</t>
    </rPh>
    <rPh sb="21" eb="23">
      <t>ソウヒョウ</t>
    </rPh>
    <rPh sb="24" eb="26">
      <t>ナイヨウ</t>
    </rPh>
    <rPh sb="27" eb="29">
      <t>ハンエイ</t>
    </rPh>
    <phoneticPr fontId="8"/>
  </si>
  <si>
    <t>－</t>
  </si>
  <si>
    <r>
      <t xml:space="preserve">様式第13号（第15条関係）
</t>
    </r>
    <r>
      <rPr>
        <b/>
        <sz val="14"/>
        <color theme="1"/>
        <rFont val="ＭＳ ゴシック"/>
        <family val="3"/>
        <charset val="128"/>
      </rPr>
      <t>【総表】</t>
    </r>
    <phoneticPr fontId="8"/>
  </si>
  <si>
    <t>　令和　年　月　日付け芸基芸第　号助成金交付決定通知書</t>
    <phoneticPr fontId="8"/>
  </si>
  <si>
    <t>により助成金の交付の決定を受けた</t>
    <rPh sb="10" eb="12">
      <t>ケッテイ</t>
    </rPh>
    <rPh sb="13" eb="14">
      <t>ウ</t>
    </rPh>
    <phoneticPr fontId="8"/>
  </si>
  <si>
    <t>助成対象活動の実績について、文化芸術振興費補助金による助成金交付要綱第15条第1項の規定に基づき、
下記の通り報告します。</t>
    <phoneticPr fontId="8"/>
  </si>
  <si>
    <t>※水色のセルは自動入力されます。</t>
    <phoneticPr fontId="8"/>
  </si>
  <si>
    <t>団体住所
（所在地）</t>
    <phoneticPr fontId="8"/>
  </si>
  <si>
    <t>－</t>
    <phoneticPr fontId="4"/>
  </si>
  <si>
    <t>受取人氏名等</t>
    <rPh sb="0" eb="3">
      <t>ウケトリニン</t>
    </rPh>
    <rPh sb="3" eb="5">
      <t>シメイ</t>
    </rPh>
    <rPh sb="5" eb="6">
      <t>ナド</t>
    </rPh>
    <phoneticPr fontId="8"/>
  </si>
  <si>
    <t>代表者氏名</t>
    <rPh sb="0" eb="5">
      <t>ダイヒョウシャシメイ</t>
    </rPh>
    <phoneticPr fontId="4"/>
  </si>
  <si>
    <t>帰国日</t>
    <rPh sb="0" eb="3">
      <t>キコクビ</t>
    </rPh>
    <phoneticPr fontId="4"/>
  </si>
  <si>
    <t>※水色のセルは自動で入力されます。</t>
    <rPh sb="1" eb="2">
      <t>ミズ</t>
    </rPh>
    <phoneticPr fontId="8"/>
  </si>
  <si>
    <t>助成対象経費の増減率</t>
  </si>
  <si>
    <t>変更理由書等の提出</t>
  </si>
  <si>
    <t>【個表１】</t>
    <phoneticPr fontId="4"/>
  </si>
  <si>
    <t>※水色のセルは自動で入力されます。</t>
    <phoneticPr fontId="4"/>
  </si>
  <si>
    <t>実施期間</t>
    <rPh sb="0" eb="2">
      <t>ジッシ</t>
    </rPh>
    <rPh sb="2" eb="4">
      <t>キカン</t>
    </rPh>
    <phoneticPr fontId="4"/>
  </si>
  <si>
    <t>～</t>
    <phoneticPr fontId="4"/>
  </si>
  <si>
    <t>実施会場</t>
    <rPh sb="0" eb="4">
      <t>ジッシカイジョウ</t>
    </rPh>
    <phoneticPr fontId="4"/>
  </si>
  <si>
    <t>仕込み・ゲネプロ・ばらし・実施回数を入力してください。（公演日及び実施場所は総表よりデータが参照されます。）
用意されている行数（12行）を超えて行われる活動の場合は、全ての日程・会場についての詳細を記載した別紙を添付してください。</t>
    <phoneticPr fontId="4"/>
  </si>
  <si>
    <t>計</t>
    <rPh sb="0" eb="1">
      <t>ケイ</t>
    </rPh>
    <phoneticPr fontId="4"/>
  </si>
  <si>
    <t>本活動の内容</t>
    <rPh sb="0" eb="1">
      <t>ホン</t>
    </rPh>
    <rPh sb="1" eb="3">
      <t>カツドウ</t>
    </rPh>
    <rPh sb="4" eb="6">
      <t>ナイヨウ</t>
    </rPh>
    <phoneticPr fontId="4"/>
  </si>
  <si>
    <t xml:space="preserve">セル内で改行される場合は「ALT+ENTER」を同時に押して改行してください。
</t>
    <rPh sb="2" eb="3">
      <t>ナイ</t>
    </rPh>
    <rPh sb="4" eb="6">
      <t>カイギョウ</t>
    </rPh>
    <rPh sb="9" eb="11">
      <t>バアイ</t>
    </rPh>
    <rPh sb="24" eb="26">
      <t>ドウジ</t>
    </rPh>
    <rPh sb="27" eb="28">
      <t>オ</t>
    </rPh>
    <rPh sb="30" eb="32">
      <t>カイギョウ</t>
    </rPh>
    <phoneticPr fontId="4"/>
  </si>
  <si>
    <t>共同制作の相手方団体の選定理由及び期待される効果</t>
    <rPh sb="0" eb="2">
      <t>キョウドウ</t>
    </rPh>
    <rPh sb="2" eb="4">
      <t>セイサク</t>
    </rPh>
    <rPh sb="5" eb="7">
      <t>アイテ</t>
    </rPh>
    <rPh sb="7" eb="8">
      <t>カタ</t>
    </rPh>
    <rPh sb="8" eb="10">
      <t>ダンタイ</t>
    </rPh>
    <rPh sb="11" eb="13">
      <t>センテイ</t>
    </rPh>
    <rPh sb="13" eb="15">
      <t>リユウ</t>
    </rPh>
    <rPh sb="15" eb="16">
      <t>オヨ</t>
    </rPh>
    <rPh sb="17" eb="19">
      <t>キタイ</t>
    </rPh>
    <rPh sb="22" eb="24">
      <t>コウカ</t>
    </rPh>
    <phoneticPr fontId="4"/>
  </si>
  <si>
    <t>観客層の拡充や国際的な評価の向上に向けた広報やマーケティング等に関する取組と期待される効果</t>
    <rPh sb="7" eb="10">
      <t>コクサイテキ</t>
    </rPh>
    <phoneticPr fontId="4"/>
  </si>
  <si>
    <t>協賛者・後援者等とその役割（経費の使途が指定されている場合には明記すること）</t>
    <rPh sb="0" eb="2">
      <t>キョウサン</t>
    </rPh>
    <rPh sb="2" eb="3">
      <t>シャ</t>
    </rPh>
    <rPh sb="4" eb="7">
      <t>コウエンシャ</t>
    </rPh>
    <rPh sb="7" eb="8">
      <t>トウ</t>
    </rPh>
    <rPh sb="11" eb="13">
      <t>ヤクワリ</t>
    </rPh>
    <phoneticPr fontId="4"/>
  </si>
  <si>
    <t>国内外メディア
掲載情報</t>
    <rPh sb="0" eb="3">
      <t>コクナイガイ</t>
    </rPh>
    <rPh sb="8" eb="12">
      <t>ケイサイジョウホウ</t>
    </rPh>
    <phoneticPr fontId="4"/>
  </si>
  <si>
    <t>掲載メディアの種類</t>
    <rPh sb="0" eb="2">
      <t>ケイサイ</t>
    </rPh>
    <rPh sb="7" eb="9">
      <t>シュルイ</t>
    </rPh>
    <phoneticPr fontId="55"/>
  </si>
  <si>
    <t>日付（年月）</t>
    <rPh sb="0" eb="2">
      <t>ヒヅケ</t>
    </rPh>
    <rPh sb="3" eb="5">
      <t>ネンゲツ</t>
    </rPh>
    <phoneticPr fontId="55"/>
  </si>
  <si>
    <t>具体的な媒体名</t>
    <rPh sb="0" eb="3">
      <t>グタイテキ</t>
    </rPh>
    <rPh sb="4" eb="7">
      <t>バイタイメイ</t>
    </rPh>
    <phoneticPr fontId="55"/>
  </si>
  <si>
    <t>掲載メディアの種類については、該当する項目をプルダウンで選択してください。</t>
    <rPh sb="0" eb="2">
      <t>ケイサイ</t>
    </rPh>
    <rPh sb="7" eb="9">
      <t>シュルイ</t>
    </rPh>
    <rPh sb="15" eb="17">
      <t>ガイトウ</t>
    </rPh>
    <rPh sb="19" eb="21">
      <t>コウモク</t>
    </rPh>
    <rPh sb="28" eb="30">
      <t>センタク</t>
    </rPh>
    <phoneticPr fontId="4"/>
  </si>
  <si>
    <t>特記事項</t>
    <rPh sb="0" eb="2">
      <t>トッキ</t>
    </rPh>
    <rPh sb="2" eb="4">
      <t>ジコウ</t>
    </rPh>
    <phoneticPr fontId="4"/>
  </si>
  <si>
    <t>【プルダウン選択肢】削除不可（非表示）</t>
    <rPh sb="6" eb="9">
      <t>センタクシ</t>
    </rPh>
    <rPh sb="10" eb="12">
      <t>サクジョ</t>
    </rPh>
    <rPh sb="12" eb="14">
      <t>フカ</t>
    </rPh>
    <rPh sb="15" eb="18">
      <t>ヒヒョウジ</t>
    </rPh>
    <phoneticPr fontId="4"/>
  </si>
  <si>
    <t>作品内容</t>
    <rPh sb="0" eb="2">
      <t>サクヒン</t>
    </rPh>
    <rPh sb="2" eb="4">
      <t>ナイヨウ</t>
    </rPh>
    <phoneticPr fontId="4"/>
  </si>
  <si>
    <t>国内外のメディア掲載情報</t>
    <phoneticPr fontId="55"/>
  </si>
  <si>
    <t>創作初演</t>
    <phoneticPr fontId="4"/>
  </si>
  <si>
    <t>今後の公演計画</t>
    <phoneticPr fontId="4"/>
  </si>
  <si>
    <t>新聞</t>
    <rPh sb="0" eb="2">
      <t>シンブン</t>
    </rPh>
    <phoneticPr fontId="55"/>
  </si>
  <si>
    <t>新演出</t>
    <phoneticPr fontId="4"/>
  </si>
  <si>
    <t>再演等の受賞歴等</t>
    <phoneticPr fontId="4"/>
  </si>
  <si>
    <t>雑誌</t>
    <rPh sb="0" eb="2">
      <t>ザッシ</t>
    </rPh>
    <phoneticPr fontId="55"/>
  </si>
  <si>
    <t>新振付</t>
    <rPh sb="0" eb="3">
      <t>シンフリツケ</t>
    </rPh>
    <phoneticPr fontId="4"/>
  </si>
  <si>
    <t>海外公演予定</t>
    <phoneticPr fontId="4"/>
  </si>
  <si>
    <t>WEB</t>
    <phoneticPr fontId="55"/>
  </si>
  <si>
    <t>翻訳初演</t>
    <phoneticPr fontId="4"/>
  </si>
  <si>
    <t>完了済海外公演評価概要</t>
    <phoneticPr fontId="4"/>
  </si>
  <si>
    <t>放送</t>
    <rPh sb="0" eb="2">
      <t>ホウソウ</t>
    </rPh>
    <phoneticPr fontId="55"/>
  </si>
  <si>
    <t>再演</t>
    <phoneticPr fontId="4"/>
  </si>
  <si>
    <t>企画意図等</t>
    <rPh sb="0" eb="2">
      <t>キカク</t>
    </rPh>
    <rPh sb="2" eb="4">
      <t>イト</t>
    </rPh>
    <rPh sb="4" eb="5">
      <t>トウ</t>
    </rPh>
    <phoneticPr fontId="4"/>
  </si>
  <si>
    <t>目標</t>
    <rPh sb="0" eb="2">
      <t>モクヒョウ</t>
    </rPh>
    <phoneticPr fontId="4"/>
  </si>
  <si>
    <t>記載した内容の達成状況</t>
    <rPh sb="0" eb="2">
      <t>キサイ</t>
    </rPh>
    <rPh sb="4" eb="6">
      <t>ナイヨウ</t>
    </rPh>
    <rPh sb="7" eb="9">
      <t>タッセイ</t>
    </rPh>
    <rPh sb="9" eb="11">
      <t>ジョウキョウ</t>
    </rPh>
    <phoneticPr fontId="4"/>
  </si>
  <si>
    <t>＜達成した点・成果が認められた点とその理由・根拠＞</t>
    <phoneticPr fontId="8"/>
  </si>
  <si>
    <t>＜達成されなかった点・改善すべき点とその理由・根拠＞</t>
    <phoneticPr fontId="8"/>
  </si>
  <si>
    <t>＜上記の達成されなかった点・改善すべき点に関する今後の対応＞</t>
    <phoneticPr fontId="8"/>
  </si>
  <si>
    <t>記載した内容の実施状況等</t>
    <rPh sb="0" eb="2">
      <t>キサイ</t>
    </rPh>
    <rPh sb="4" eb="6">
      <t>ナイヨウ</t>
    </rPh>
    <rPh sb="7" eb="12">
      <t>ジッシジョウキョウトウ</t>
    </rPh>
    <phoneticPr fontId="4"/>
  </si>
  <si>
    <t>＜取組実施による成果＞</t>
    <rPh sb="1" eb="2">
      <t>ト</t>
    </rPh>
    <rPh sb="2" eb="3">
      <t>ク</t>
    </rPh>
    <rPh sb="3" eb="5">
      <t>ジッシ</t>
    </rPh>
    <rPh sb="8" eb="10">
      <t>セイカ</t>
    </rPh>
    <phoneticPr fontId="8"/>
  </si>
  <si>
    <t>＜今後に向けた改善点と対応方針等＞</t>
    <rPh sb="1" eb="3">
      <t>コンゴ</t>
    </rPh>
    <rPh sb="4" eb="5">
      <t>ム</t>
    </rPh>
    <rPh sb="11" eb="16">
      <t>タイオウホウシントウ</t>
    </rPh>
    <phoneticPr fontId="8"/>
  </si>
  <si>
    <t>観客層の拡充や国際的な評価の向上に向けた広報やマーケティング等に関する取組と期待される効果</t>
    <phoneticPr fontId="4"/>
  </si>
  <si>
    <t>日本の国際的プレゼンスの向上や文化芸術による相互理解の促進への貢献</t>
    <phoneticPr fontId="4"/>
  </si>
  <si>
    <t>「支出予算書」、「収支計画書」と「支出決算書」、「収支報告書」の内容を比較した収支計画の実施状況</t>
    <phoneticPr fontId="8"/>
  </si>
  <si>
    <t>＜当初計画と実績報告の相違点と相違が生じた理由・根拠＞</t>
    <phoneticPr fontId="8"/>
  </si>
  <si>
    <t>＜今後に向けた改善点と対応方針等＞</t>
    <phoneticPr fontId="8"/>
  </si>
  <si>
    <t>本活動に係る団体の組織運営体制</t>
    <phoneticPr fontId="8"/>
  </si>
  <si>
    <t>＜強化や改善が認められた点とその理由・根拠＞</t>
    <phoneticPr fontId="8"/>
  </si>
  <si>
    <t>本活動に係る上記以外の助成の成果について（あれば記載）</t>
    <phoneticPr fontId="8"/>
  </si>
  <si>
    <r>
      <t>【支出決算書</t>
    </r>
    <r>
      <rPr>
        <b/>
        <sz val="14"/>
        <color theme="1"/>
        <rFont val="ＭＳ ゴシック"/>
        <family val="3"/>
        <charset val="128"/>
      </rPr>
      <t>（兼「消費税等仕入控除税額計算書」）</t>
    </r>
    <r>
      <rPr>
        <b/>
        <sz val="20"/>
        <color theme="1"/>
        <rFont val="ＭＳ ゴシック"/>
        <family val="3"/>
        <charset val="128"/>
      </rPr>
      <t>】</t>
    </r>
    <rPh sb="1" eb="3">
      <t>シシュツ</t>
    </rPh>
    <rPh sb="3" eb="5">
      <t>ケッサン</t>
    </rPh>
    <rPh sb="5" eb="6">
      <t>ショ</t>
    </rPh>
    <rPh sb="7" eb="8">
      <t>ケン</t>
    </rPh>
    <rPh sb="9" eb="12">
      <t>ショウヒゼイ</t>
    </rPh>
    <rPh sb="12" eb="13">
      <t>トウ</t>
    </rPh>
    <rPh sb="13" eb="15">
      <t>シイレ</t>
    </rPh>
    <rPh sb="15" eb="17">
      <t>コウジョ</t>
    </rPh>
    <rPh sb="17" eb="19">
      <t>ゼイガク</t>
    </rPh>
    <rPh sb="19" eb="21">
      <t>ケイサン</t>
    </rPh>
    <phoneticPr fontId="4"/>
  </si>
  <si>
    <t>（円）</t>
    <rPh sb="1" eb="2">
      <t>エン</t>
    </rPh>
    <phoneticPr fontId="4"/>
  </si>
  <si>
    <t>小計（円）</t>
    <phoneticPr fontId="4"/>
  </si>
  <si>
    <t>【収支報告書】</t>
    <rPh sb="1" eb="3">
      <t>シュウシ</t>
    </rPh>
    <rPh sb="3" eb="6">
      <t>ホウコクショ</t>
    </rPh>
    <phoneticPr fontId="9"/>
  </si>
  <si>
    <t>上記のうち</t>
    <rPh sb="0" eb="2">
      <t>ジョウキ</t>
    </rPh>
    <phoneticPr fontId="8"/>
  </si>
  <si>
    <t>決算(円)</t>
  </si>
  <si>
    <t>助成対象経費（支出決算書・小計Aより）</t>
    <rPh sb="0" eb="2">
      <t>ジョセイ</t>
    </rPh>
    <rPh sb="2" eb="4">
      <t>タイショウ</t>
    </rPh>
    <rPh sb="4" eb="6">
      <t>ケイヒ</t>
    </rPh>
    <rPh sb="7" eb="9">
      <t>シシュツ</t>
    </rPh>
    <rPh sb="13" eb="15">
      <t>ショウケイ</t>
    </rPh>
    <phoneticPr fontId="9"/>
  </si>
  <si>
    <t>決算(円)</t>
    <phoneticPr fontId="8"/>
  </si>
  <si>
    <t>入場料合計（円）</t>
  </si>
  <si>
    <t>公演回数合計</t>
  </si>
  <si>
    <t>総使用席数(a)</t>
  </si>
  <si>
    <t>販売枚数合計(b)</t>
  </si>
  <si>
    <t>総入場者数合計(c)</t>
  </si>
  <si>
    <t>会場の席数には、会場の最大収容人数（いわゆる定員）を入力してください。
売止席数には、感染症対策による売止も含めてください。
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75" eb="76">
      <t>コ</t>
    </rPh>
    <rPh sb="80" eb="82">
      <t>バアイ</t>
    </rPh>
    <rPh sb="83" eb="85">
      <t>シヨウ</t>
    </rPh>
    <rPh sb="85" eb="88">
      <t>ザセキスウ</t>
    </rPh>
    <rPh sb="89" eb="91">
      <t>コウエン</t>
    </rPh>
    <rPh sb="91" eb="93">
      <t>カイスウ</t>
    </rPh>
    <rPh sb="99" eb="101">
      <t>マイスウ</t>
    </rPh>
    <rPh sb="102" eb="104">
      <t>サイド</t>
    </rPh>
    <rPh sb="105" eb="107">
      <t>カクニン</t>
    </rPh>
    <rPh sb="124" eb="125">
      <t>エン</t>
    </rPh>
    <rPh sb="128" eb="129">
      <t>マイ</t>
    </rPh>
    <rPh sb="129" eb="131">
      <t>ヨテイ</t>
    </rPh>
    <rPh sb="132" eb="134">
      <t>バアイ</t>
    </rPh>
    <rPh sb="135" eb="137">
      <t>カキ</t>
    </rPh>
    <rPh sb="141" eb="143">
      <t>キサイ</t>
    </rPh>
    <rPh sb="145" eb="146">
      <t>ネガ</t>
    </rPh>
    <rPh sb="169" eb="170">
      <t>エン</t>
    </rPh>
    <rPh sb="173" eb="175">
      <t>タンカ</t>
    </rPh>
    <rPh sb="182" eb="184">
      <t>マイスウ</t>
    </rPh>
    <phoneticPr fontId="4"/>
  </si>
  <si>
    <t>共催者・相手方団体等（フェスティバル主催者・受入団体・招へい先等）の役割・費用分担等</t>
    <rPh sb="0" eb="3">
      <t>キョウサイシャ</t>
    </rPh>
    <rPh sb="4" eb="7">
      <t>アイテカタ</t>
    </rPh>
    <rPh sb="7" eb="9">
      <t>ダンタイ</t>
    </rPh>
    <rPh sb="9" eb="10">
      <t>トウ</t>
    </rPh>
    <rPh sb="18" eb="21">
      <t>シュサイシャ</t>
    </rPh>
    <rPh sb="22" eb="26">
      <t>ウケイレダンタイ</t>
    </rPh>
    <rPh sb="27" eb="28">
      <t>ショウ</t>
    </rPh>
    <rPh sb="30" eb="31">
      <t>サキ</t>
    </rPh>
    <rPh sb="31" eb="32">
      <t>トウ</t>
    </rPh>
    <rPh sb="34" eb="36">
      <t>ヤクワリ</t>
    </rPh>
    <rPh sb="37" eb="39">
      <t>ヒヨウ</t>
    </rPh>
    <rPh sb="39" eb="41">
      <t>ブンタン</t>
    </rPh>
    <rPh sb="41" eb="42">
      <t>トウ</t>
    </rPh>
    <phoneticPr fontId="4"/>
  </si>
  <si>
    <t>【個表２】活動実績の自己評価書</t>
    <phoneticPr fontId="4"/>
  </si>
  <si>
    <t>申請書の記載内容が反映されます。変更はできません。見切れている場合、行の高さをご調節ください。</t>
    <phoneticPr fontId="4"/>
  </si>
  <si>
    <t>申請書の記載内容が反映されます。変更があった場合、参照式を削除し、あらためてご記入ください。見切れている場合、行の高さをご調節ください。</t>
    <phoneticPr fontId="4"/>
  </si>
  <si>
    <t>＜達成した点・成果が認められた点とその理由・根拠＞</t>
  </si>
  <si>
    <t>＜達成されなかった点・改善すべき点とその理由・根拠＞</t>
  </si>
  <si>
    <t>申請書の記載内容が反映されます。変更があった場合、参照式を削除し、あらためてご記入ください。見切れている場合、行の高さをご調節ください。</t>
    <phoneticPr fontId="8"/>
  </si>
  <si>
    <t>上記の取組に関連するアンケート調査やワークショップ等（あれば記載）</t>
    <rPh sb="0" eb="2">
      <t>ジョウキ</t>
    </rPh>
    <rPh sb="3" eb="5">
      <t>トリクミ</t>
    </rPh>
    <rPh sb="6" eb="8">
      <t>カンレン</t>
    </rPh>
    <rPh sb="15" eb="17">
      <t>チョウサ</t>
    </rPh>
    <rPh sb="25" eb="26">
      <t>トウ</t>
    </rPh>
    <rPh sb="30" eb="32">
      <t>キサイ</t>
    </rPh>
    <phoneticPr fontId="8"/>
  </si>
  <si>
    <t>＜成果が認められた点とその根拠・理由＞</t>
    <rPh sb="1" eb="3">
      <t>セイカ</t>
    </rPh>
    <rPh sb="4" eb="5">
      <t>ミト</t>
    </rPh>
    <rPh sb="9" eb="10">
      <t>テン</t>
    </rPh>
    <rPh sb="13" eb="15">
      <t>コンキョ</t>
    </rPh>
    <rPh sb="16" eb="18">
      <t>リユウ</t>
    </rPh>
    <phoneticPr fontId="8"/>
  </si>
  <si>
    <t>公演の実施国・地域や参加するフェスティバル等の概要・選定理由及び期待される効果</t>
    <rPh sb="0" eb="2">
      <t>コウエン</t>
    </rPh>
    <rPh sb="3" eb="6">
      <t>ジッシコク</t>
    </rPh>
    <rPh sb="7" eb="9">
      <t>チイキ</t>
    </rPh>
    <rPh sb="10" eb="12">
      <t>サンカ</t>
    </rPh>
    <rPh sb="21" eb="22">
      <t>トウ</t>
    </rPh>
    <rPh sb="23" eb="25">
      <t>ガイヨウ</t>
    </rPh>
    <phoneticPr fontId="4"/>
  </si>
  <si>
    <t>様式第４号（第７条関係）
【総表】</t>
  </si>
  <si>
    <t>令和６年度　文化芸術振興費補助金による
助　 成　 金　 交　 付　 申　 請　 書
舞台芸術等総合支援事業（国際芸術交流）</t>
  </si>
  <si>
    <t>令和　年　月　日</t>
  </si>
  <si>
    <t>独立行政法人日本芸術文化振興会理事長　殿</t>
  </si>
  <si>
    <t>　下記の活動を行いたいので、芸術文化振興基金助成金交付要綱第７条第１項の規定に基づき、助成金の交付を申請します。</t>
  </si>
  <si>
    <t>メニュー</t>
  </si>
  <si>
    <t>国際芸術交流</t>
  </si>
  <si>
    <t>支援区分</t>
  </si>
  <si>
    <t>海外公演</t>
  </si>
  <si>
    <t>分野</t>
  </si>
  <si>
    <t>ジャンル</t>
  </si>
  <si>
    <t>該当する分野・ジャンルをプルダウンでご選択ください。</t>
  </si>
  <si>
    <t>団体情報</t>
  </si>
  <si>
    <t>（フリガナ）</t>
  </si>
  <si>
    <t>団体名</t>
  </si>
  <si>
    <t>団体住所
（所在地）</t>
  </si>
  <si>
    <t>〒</t>
  </si>
  <si>
    <t>以下の項目に変更がある場合、「変更理由書」の提出が必要です。
・団体住所、団体名、代表者役職名、代表者氏名
・助成対象活動名
通知書類等の郵便物は団体住所・ご担当者宛に送付します。</t>
  </si>
  <si>
    <t>都道府県</t>
  </si>
  <si>
    <t>市区町村～番地（建物名を含む）</t>
  </si>
  <si>
    <t>書類送付先
※団体住所と同一
の場合は記入不要</t>
  </si>
  <si>
    <t>書類送付先が団体住所・ご担当者と異なる場合のみご記入ください。
「受取人氏名等」が無記入の場合は、担当者情報の氏名が宛名となります。
書類送付先住所を変更された場合は、事務局までご連絡ください。</t>
  </si>
  <si>
    <t>市区町村～番地（建物名含む）</t>
  </si>
  <si>
    <t>受取人氏名等</t>
  </si>
  <si>
    <t>代表者役職名</t>
  </si>
  <si>
    <t>電話番号</t>
  </si>
  <si>
    <t>代表者氏名</t>
  </si>
  <si>
    <t>FAX番号</t>
  </si>
  <si>
    <t>責任者情報</t>
  </si>
  <si>
    <t>担当部署・所属</t>
  </si>
  <si>
    <t>責任者電話番号</t>
  </si>
  <si>
    <t>時間外連絡先</t>
  </si>
  <si>
    <t>氏名</t>
  </si>
  <si>
    <t>責任者E-mail</t>
  </si>
  <si>
    <t>担当者情報</t>
  </si>
  <si>
    <t>担当者電話番号</t>
  </si>
  <si>
    <t>担当者E-mail</t>
  </si>
  <si>
    <t>活動内容</t>
  </si>
  <si>
    <t>活動名</t>
  </si>
  <si>
    <t>活動内訳</t>
  </si>
  <si>
    <t>年度</t>
  </si>
  <si>
    <t>公演活動数</t>
  </si>
  <si>
    <t>非表示</t>
  </si>
  <si>
    <t>令和３年度</t>
  </si>
  <si>
    <t>非表示
※公演事業支援は不使用！</t>
  </si>
  <si>
    <t>令和４年度</t>
  </si>
  <si>
    <t>令和５年度</t>
  </si>
  <si>
    <t>実施時期及び
実施場所</t>
  </si>
  <si>
    <t>出発日</t>
  </si>
  <si>
    <t>帰国日</t>
  </si>
  <si>
    <t>実施場所（国名・都市名）</t>
  </si>
  <si>
    <t>～</t>
  </si>
  <si>
    <t>日本を出発する日および帰国する日を記入してください。</t>
  </si>
  <si>
    <t>活動の収支</t>
  </si>
  <si>
    <t>収入（千円）※括弧内は収入総額に対する割合</t>
  </si>
  <si>
    <t>支出（千円）</t>
  </si>
  <si>
    <t>入場料・配信等 (D)</t>
  </si>
  <si>
    <t>助成対象経費小計 (A)</t>
  </si>
  <si>
    <t>公的補助金等 (E)</t>
  </si>
  <si>
    <t>消費税等仕入控除税額 (B)</t>
  </si>
  <si>
    <t>民間寄付金等 (F)</t>
  </si>
  <si>
    <t>助成対象経費合計 (A-B)</t>
  </si>
  <si>
    <t>共催者負担金 (G)</t>
  </si>
  <si>
    <t>広告収入・その他 (H)</t>
  </si>
  <si>
    <t>助成対象外経費 (C)</t>
  </si>
  <si>
    <t>収入合計 (I)</t>
  </si>
  <si>
    <t>支出総額 (A+C)</t>
  </si>
  <si>
    <t>決算額　※括弧内は予算額</t>
    <rPh sb="0" eb="3">
      <t>ケッサンガク</t>
    </rPh>
    <rPh sb="5" eb="8">
      <t>カッコナイ</t>
    </rPh>
    <rPh sb="9" eb="12">
      <t>ヨサンガク</t>
    </rPh>
    <phoneticPr fontId="8"/>
  </si>
  <si>
    <t>上記のうち次に</t>
    <rPh sb="0" eb="2">
      <t>ジョウキ</t>
    </rPh>
    <phoneticPr fontId="8"/>
  </si>
  <si>
    <t>シニア用</t>
    <rPh sb="3" eb="4">
      <t>ヨウ</t>
    </rPh>
    <phoneticPr fontId="8"/>
  </si>
  <si>
    <t>学生・若者用</t>
    <rPh sb="0" eb="2">
      <t>ガクセイ</t>
    </rPh>
    <rPh sb="3" eb="5">
      <t>ワカモノ</t>
    </rPh>
    <rPh sb="5" eb="6">
      <t>ヨウ</t>
    </rPh>
    <phoneticPr fontId="8"/>
  </si>
  <si>
    <t>障害者用</t>
    <rPh sb="0" eb="2">
      <t>ショウガイ</t>
    </rPh>
    <rPh sb="2" eb="3">
      <t>シャ</t>
    </rPh>
    <rPh sb="3" eb="4">
      <t>ヨウ</t>
    </rPh>
    <phoneticPr fontId="8"/>
  </si>
  <si>
    <t>当てはまる枚数</t>
    <rPh sb="0" eb="1">
      <t>ア</t>
    </rPh>
    <rPh sb="5" eb="7">
      <t>マイスウ</t>
    </rPh>
    <phoneticPr fontId="8"/>
  </si>
  <si>
    <t>【別紙２　当日来場者数内訳】</t>
    <rPh sb="1" eb="3">
      <t>ベッシ</t>
    </rPh>
    <rPh sb="5" eb="7">
      <t>トウジツ</t>
    </rPh>
    <rPh sb="7" eb="9">
      <t>ライジョウ</t>
    </rPh>
    <rPh sb="9" eb="10">
      <t>シャ</t>
    </rPh>
    <rPh sb="10" eb="11">
      <t>スウ</t>
    </rPh>
    <rPh sb="11" eb="13">
      <t>ウチワケ</t>
    </rPh>
    <phoneticPr fontId="9"/>
  </si>
  <si>
    <t>　助成対象団体名</t>
    <rPh sb="1" eb="3">
      <t>ジョセイ</t>
    </rPh>
    <rPh sb="3" eb="5">
      <t>タイショウ</t>
    </rPh>
    <rPh sb="5" eb="7">
      <t>ダンタイ</t>
    </rPh>
    <rPh sb="7" eb="8">
      <t>メイ</t>
    </rPh>
    <phoneticPr fontId="9"/>
  </si>
  <si>
    <t>　助成対象活動名</t>
    <rPh sb="1" eb="3">
      <t>ジョセイ</t>
    </rPh>
    <rPh sb="3" eb="5">
      <t>タイショウ</t>
    </rPh>
    <rPh sb="5" eb="7">
      <t>カツドウ</t>
    </rPh>
    <rPh sb="7" eb="8">
      <t>メイ</t>
    </rPh>
    <phoneticPr fontId="9"/>
  </si>
  <si>
    <t>総使用席数合計</t>
    <rPh sb="0" eb="1">
      <t>ソウ</t>
    </rPh>
    <rPh sb="1" eb="3">
      <t>シヨウ</t>
    </rPh>
    <rPh sb="3" eb="5">
      <t>セキスウ</t>
    </rPh>
    <rPh sb="5" eb="7">
      <t>ゴウケイ</t>
    </rPh>
    <phoneticPr fontId="9"/>
  </si>
  <si>
    <t>有料来場者数合計</t>
    <rPh sb="0" eb="2">
      <t>ユウリョウ</t>
    </rPh>
    <rPh sb="2" eb="5">
      <t>ライジョウシャ</t>
    </rPh>
    <rPh sb="5" eb="6">
      <t>スウ</t>
    </rPh>
    <rPh sb="6" eb="8">
      <t>ゴウケイ</t>
    </rPh>
    <phoneticPr fontId="9"/>
  </si>
  <si>
    <t>総来場者数合計</t>
    <rPh sb="0" eb="1">
      <t>ソウ</t>
    </rPh>
    <rPh sb="1" eb="4">
      <t>ライジョウシャ</t>
    </rPh>
    <rPh sb="4" eb="5">
      <t>スウ</t>
    </rPh>
    <rPh sb="5" eb="7">
      <t>ゴウケイ</t>
    </rPh>
    <phoneticPr fontId="9"/>
  </si>
  <si>
    <t>有料来場率</t>
    <rPh sb="0" eb="2">
      <t>ユウリョウ</t>
    </rPh>
    <rPh sb="2" eb="4">
      <t>ライジョウ</t>
    </rPh>
    <rPh sb="4" eb="5">
      <t>リツ</t>
    </rPh>
    <phoneticPr fontId="9"/>
  </si>
  <si>
    <t>総来場率</t>
    <rPh sb="0" eb="1">
      <t>ソウ</t>
    </rPh>
    <rPh sb="1" eb="3">
      <t>ライジョウ</t>
    </rPh>
    <rPh sb="3" eb="4">
      <t>リツ</t>
    </rPh>
    <phoneticPr fontId="9"/>
  </si>
  <si>
    <t>使用席数</t>
    <rPh sb="0" eb="2">
      <t>シヨウ</t>
    </rPh>
    <rPh sb="2" eb="4">
      <t>セキスウ</t>
    </rPh>
    <phoneticPr fontId="9"/>
  </si>
  <si>
    <t>公演回数</t>
    <rPh sb="0" eb="2">
      <t>コウエン</t>
    </rPh>
    <rPh sb="2" eb="4">
      <t>カイスウ</t>
    </rPh>
    <phoneticPr fontId="9"/>
  </si>
  <si>
    <t>総使用席数</t>
    <rPh sb="0" eb="1">
      <t>ソウ</t>
    </rPh>
    <rPh sb="1" eb="3">
      <t>シヨウ</t>
    </rPh>
    <rPh sb="3" eb="5">
      <t>セキスウ</t>
    </rPh>
    <phoneticPr fontId="9"/>
  </si>
  <si>
    <t>=</t>
    <phoneticPr fontId="9"/>
  </si>
  <si>
    <t>公演日</t>
    <rPh sb="0" eb="2">
      <t>コウエン</t>
    </rPh>
    <rPh sb="2" eb="3">
      <t>ビ</t>
    </rPh>
    <phoneticPr fontId="9"/>
  </si>
  <si>
    <t>曜</t>
    <rPh sb="0" eb="1">
      <t>ヒカリ</t>
    </rPh>
    <phoneticPr fontId="9"/>
  </si>
  <si>
    <t>開演時間</t>
    <rPh sb="0" eb="2">
      <t>カイエン</t>
    </rPh>
    <rPh sb="2" eb="4">
      <t>ジカン</t>
    </rPh>
    <phoneticPr fontId="9"/>
  </si>
  <si>
    <t>有料来場者数</t>
    <rPh sb="0" eb="2">
      <t>ユウリョウ</t>
    </rPh>
    <rPh sb="2" eb="5">
      <t>ライジョウシャ</t>
    </rPh>
    <rPh sb="5" eb="6">
      <t>スウ</t>
    </rPh>
    <phoneticPr fontId="9"/>
  </si>
  <si>
    <t>招待来場者数</t>
    <rPh sb="0" eb="2">
      <t>ショウタイ</t>
    </rPh>
    <rPh sb="2" eb="5">
      <t>ライジョウシャ</t>
    </rPh>
    <rPh sb="5" eb="6">
      <t>スウ</t>
    </rPh>
    <phoneticPr fontId="9"/>
  </si>
  <si>
    <t>合計（総来場者数）</t>
    <rPh sb="0" eb="2">
      <t>ゴウケイ</t>
    </rPh>
    <rPh sb="3" eb="4">
      <t>ソウ</t>
    </rPh>
    <rPh sb="4" eb="6">
      <t>ライジョウ</t>
    </rPh>
    <rPh sb="6" eb="7">
      <t>シャ</t>
    </rPh>
    <rPh sb="7" eb="8">
      <t>スウ</t>
    </rPh>
    <phoneticPr fontId="9"/>
  </si>
  <si>
    <t>（例）2024年5月25日</t>
    <rPh sb="1" eb="2">
      <t>レイ</t>
    </rPh>
    <rPh sb="7" eb="8">
      <t>ネン</t>
    </rPh>
    <rPh sb="9" eb="10">
      <t>ガツ</t>
    </rPh>
    <rPh sb="12" eb="13">
      <t>ニチ</t>
    </rPh>
    <phoneticPr fontId="9"/>
  </si>
  <si>
    <t>土</t>
    <rPh sb="0" eb="1">
      <t>ツチ</t>
    </rPh>
    <phoneticPr fontId="9"/>
  </si>
  <si>
    <t>248</t>
    <phoneticPr fontId="9"/>
  </si>
  <si>
    <t>＋</t>
    <phoneticPr fontId="9"/>
  </si>
  <si>
    <t>44</t>
    <phoneticPr fontId="9"/>
  </si>
  <si>
    <t>＝</t>
    <phoneticPr fontId="9"/>
  </si>
  <si>
    <t>＋</t>
  </si>
  <si>
    <t>※助成金は、団体名義の口座に銀行振込でお支払いいたします。団体名以外の口座（代表者個人名等）への振込はできません。</t>
    <phoneticPr fontId="8"/>
  </si>
  <si>
    <t xml:space="preserve">様式第１２号（第１４条関係）
</t>
  </si>
  <si>
    <t>令和６年度文化芸術振興費補助金による</t>
    <phoneticPr fontId="8"/>
  </si>
  <si>
    <t>助成金支払申請書</t>
  </si>
  <si>
    <t>水色のセルは自動で入力されます。</t>
    <phoneticPr fontId="8"/>
  </si>
  <si>
    <t/>
  </si>
  <si>
    <t>※総表に記入した情報が反映されます。</t>
  </si>
  <si>
    <t>独立行政法人日本芸術文化振興会理事長 殿</t>
  </si>
  <si>
    <t>-</t>
  </si>
  <si>
    <t>団体名
（主催者）</t>
  </si>
  <si>
    <t>記</t>
  </si>
  <si>
    <t>１　助成対象活動名　</t>
  </si>
  <si>
    <t>２　助成金の額 　</t>
  </si>
  <si>
    <t>３　助成金振込先</t>
  </si>
  <si>
    <t>（１）金融機関名</t>
  </si>
  <si>
    <t>○○銀行</t>
  </si>
  <si>
    <t>（２）支店名</t>
  </si>
  <si>
    <t>○○支店</t>
  </si>
  <si>
    <t>店番号</t>
  </si>
  <si>
    <t>（３）口座種別</t>
  </si>
  <si>
    <t>普通</t>
  </si>
  <si>
    <t>プルダウンから選択してください</t>
  </si>
  <si>
    <t>（４）口座番号</t>
  </si>
  <si>
    <t>　　　口座名義（ｶﾀｶﾅ）</t>
  </si>
  <si>
    <t>※通帳の表紙裏に記載のｶﾀｶﾅをそのまま記入してください。</t>
  </si>
  <si>
    <t>（５）口座名義</t>
  </si>
  <si>
    <t>※通帳の表紙と、表紙裏の口座名義（ｶﾀｶﾅ）があるページのPDFデータも提出してください。</t>
  </si>
  <si>
    <t>※海外公演は非表示</t>
    <rPh sb="1" eb="5">
      <t>カイガイコウエン</t>
    </rPh>
    <rPh sb="6" eb="9">
      <t>ヒヒョウジ</t>
    </rPh>
    <phoneticPr fontId="8"/>
  </si>
  <si>
    <t>当てはまる枚数</t>
    <phoneticPr fontId="8"/>
  </si>
  <si>
    <t>シニア用</t>
    <phoneticPr fontId="8"/>
  </si>
  <si>
    <t>学生・若者用</t>
    <phoneticPr fontId="8"/>
  </si>
  <si>
    <t>障害者用</t>
    <phoneticPr fontId="8"/>
  </si>
  <si>
    <t>【民間寄付金・協賛金・助成金等について】
個人寄付金やクラウドファンディング、当該公演に係る会費含む。</t>
    <phoneticPr fontId="8"/>
  </si>
  <si>
    <t>【その他収入について】
プログラムや当該公演のみに係るグッズなどの収入を含む。</t>
    <rPh sb="3" eb="4">
      <t>タ</t>
    </rPh>
    <rPh sb="4" eb="6">
      <t>シュウニュウ</t>
    </rPh>
    <phoneticPr fontId="8"/>
  </si>
  <si>
    <t>※以下の項目に変更がある場合、「変更理由書」の提出が必要です。</t>
    <phoneticPr fontId="8"/>
  </si>
  <si>
    <t>要選択</t>
  </si>
  <si>
    <t>記載した内容の達成状況</t>
    <phoneticPr fontId="4"/>
  </si>
  <si>
    <t>（国名・都市名）</t>
    <rPh sb="1" eb="3">
      <t>コクメイ</t>
    </rPh>
    <rPh sb="4" eb="7">
      <t>トシメイ</t>
    </rPh>
    <phoneticPr fontId="8"/>
  </si>
  <si>
    <t>参加フェスティバル名</t>
    <rPh sb="0" eb="2">
      <t>サンカ</t>
    </rPh>
    <rPh sb="9" eb="10">
      <t>メイ</t>
    </rPh>
    <phoneticPr fontId="8"/>
  </si>
  <si>
    <t>実施場所（国名・都市名）</t>
    <rPh sb="0" eb="2">
      <t>ジッシ</t>
    </rPh>
    <rPh sb="2" eb="4">
      <t>バショ</t>
    </rPh>
    <rPh sb="5" eb="7">
      <t>コクメイ</t>
    </rPh>
    <rPh sb="8" eb="11">
      <t>トシメイ</t>
    </rPh>
    <phoneticPr fontId="8"/>
  </si>
  <si>
    <t>　令和　年　月　日</t>
    <rPh sb="1" eb="3">
      <t>レイワ</t>
    </rPh>
    <rPh sb="4" eb="5">
      <t>ネン</t>
    </rPh>
    <rPh sb="6" eb="7">
      <t>ガツ</t>
    </rPh>
    <rPh sb="8" eb="9">
      <t>ニチ</t>
    </rPh>
    <phoneticPr fontId="8"/>
  </si>
  <si>
    <t>令和６年度　文化芸術振興費補助金による
助　成　対　象　活　動　実　績　報　告　書
舞台芸術等総合支援事業（国際芸術交流）</t>
    <rPh sb="6" eb="10">
      <t>ブンカゲイジュツ</t>
    </rPh>
    <rPh sb="10" eb="13">
      <t>シンコウヒ</t>
    </rPh>
    <rPh sb="13" eb="16">
      <t>ホジョキン</t>
    </rPh>
    <phoneticPr fontId="4"/>
  </si>
  <si>
    <t>舞台芸術等総合支援事業（国際芸術交流）</t>
    <phoneticPr fontId="8"/>
  </si>
  <si>
    <t>　文化芸術振興費補助金による助成金交付要綱第１４条の規定に基づき、下記のとおり助成金の支払を申請します。</t>
    <phoneticPr fontId="8"/>
  </si>
  <si>
    <r>
      <t>収入（円）</t>
    </r>
    <r>
      <rPr>
        <b/>
        <sz val="12"/>
        <rFont val="ＭＳ ゴシック"/>
        <family val="3"/>
        <charset val="128"/>
      </rPr>
      <t>※括弧内は交付決定時の金額</t>
    </r>
    <rPh sb="0" eb="2">
      <t>シュウニュウ</t>
    </rPh>
    <rPh sb="3" eb="4">
      <t>エン</t>
    </rPh>
    <phoneticPr fontId="4"/>
  </si>
  <si>
    <r>
      <t>支出（円）</t>
    </r>
    <r>
      <rPr>
        <b/>
        <sz val="12"/>
        <rFont val="ＭＳ ゴシック"/>
        <family val="3"/>
        <charset val="128"/>
      </rPr>
      <t>※括弧内は交付決定時の金額</t>
    </r>
    <rPh sb="0" eb="2">
      <t>シシュツ</t>
    </rPh>
    <rPh sb="3" eb="4">
      <t>エン</t>
    </rPh>
    <phoneticPr fontId="4"/>
  </si>
  <si>
    <r>
      <t xml:space="preserve">【入場料収入について】
</t>
    </r>
    <r>
      <rPr>
        <sz val="12"/>
        <color rgb="FFFF0000"/>
        <rFont val="ＭＳ Ｐゴシック"/>
        <family val="3"/>
        <charset val="128"/>
      </rPr>
      <t>・複数会場で公演が行われる場合はセルG4の「□」を選択し、
シート「別紙　入場料詳細に会場毎に入力してください。</t>
    </r>
    <r>
      <rPr>
        <sz val="12"/>
        <rFont val="ＭＳ Ｐゴシック"/>
        <family val="3"/>
        <charset val="128"/>
      </rPr>
      <t xml:space="preserve">
・会場の席数には、会場の最大収容人数（いわゆる定員）を入力してください。
売止席数には、感染症対策による売止も含めてください。
・販売枚数については、全公演の合計数を入力してください。
招待券についても同様です。
ペアチケット5000円を20枚予定の場合、下記のように記載をお願いいたします。
　券種　ペアチケット（5000円）
　単価　2500
　枚数　40
・割引販売等により実際の販売価格が小計額と異なる場合は、セルG24に差額を入力してください。
</t>
    </r>
    <r>
      <rPr>
        <sz val="12"/>
        <color rgb="FFFF0000"/>
        <rFont val="ＭＳ Ｐゴシック"/>
        <family val="3"/>
        <charset val="128"/>
      </rPr>
      <t>差額が「1,000,000円」の場合、「-1000000」と入力してください。</t>
    </r>
    <r>
      <rPr>
        <sz val="12"/>
        <rFont val="ＭＳ Ｐゴシック"/>
        <family val="3"/>
        <charset val="128"/>
      </rPr>
      <t xml:space="preserve">
割引のある券種が少なく、上の表中に書ききれる場合は、 券種欄に「Ｓ席（学生割引）」等として記入しても構いません。</t>
    </r>
    <phoneticPr fontId="8"/>
  </si>
  <si>
    <t>・「シニア用」「学生・若者用」「障がい者用」欄については、観客層の把握の観点から設けました。</t>
    <phoneticPr fontId="8"/>
  </si>
  <si>
    <t>全入場券のうち、該当する券種の販売枚数を入力してください。</t>
    <phoneticPr fontId="8"/>
  </si>
  <si>
    <t>（海外公演）
日本を出発した日および帰国した日を記入してください。</t>
    <rPh sb="1" eb="5">
      <t>カイガイコウエン</t>
    </rPh>
    <rPh sb="7" eb="9">
      <t>ニホン</t>
    </rPh>
    <rPh sb="10" eb="12">
      <t>シュッパツ</t>
    </rPh>
    <rPh sb="14" eb="15">
      <t>ヒ</t>
    </rPh>
    <rPh sb="18" eb="20">
      <t>キコク</t>
    </rPh>
    <rPh sb="22" eb="23">
      <t>ヒ</t>
    </rPh>
    <rPh sb="24" eb="26">
      <t>キニュウ</t>
    </rPh>
    <phoneticPr fontId="8"/>
  </si>
  <si>
    <t>【別紙１　入場料詳細】</t>
    <phoneticPr fontId="8"/>
  </si>
  <si>
    <t>自動入力</t>
  </si>
  <si>
    <t>助成金の額 (X)</t>
  </si>
  <si>
    <t>自己負担金 (A+C)-(X+I)</t>
  </si>
  <si>
    <t>助成金額/支出総額 (X/(A+C))</t>
  </si>
  <si>
    <t>自己負担金 (A+C)-(X+I)</t>
    <phoneticPr fontId="8"/>
  </si>
  <si>
    <t>助成金額/支出総額 (X/(A+C))</t>
    <phoneticPr fontId="8"/>
  </si>
  <si>
    <t>助成金の額 (X)</t>
    <rPh sb="0" eb="3">
      <t>ジョセイキン</t>
    </rPh>
    <rPh sb="4" eb="5">
      <t>ガク</t>
    </rPh>
    <phoneticPr fontId="4"/>
  </si>
  <si>
    <r>
      <t xml:space="preserve">以下の項目に変更がある場合、「変更理由書」の提出が必要です。
・団体住所、団体名、代表者役職名、代表者氏名
・助成対象活動名
</t>
    </r>
    <r>
      <rPr>
        <b/>
        <sz val="14"/>
        <color rgb="FFC00000"/>
        <rFont val="ＭＳ ゴシック"/>
        <family val="3"/>
        <charset val="128"/>
      </rPr>
      <t>助成金額の確定通知等の郵便物は団体住所・ご担当者宛に送付します。</t>
    </r>
    <rPh sb="32" eb="34">
      <t>ダンタイ</t>
    </rPh>
    <rPh sb="44" eb="46">
      <t>ヤクショク</t>
    </rPh>
    <rPh sb="78" eb="82">
      <t>ダンタイジュウショ</t>
    </rPh>
    <rPh sb="84" eb="87">
      <t>タントウシャ</t>
    </rPh>
    <rPh sb="87" eb="88">
      <t>アテ</t>
    </rPh>
    <rPh sb="89" eb="91">
      <t>ソウフ</t>
    </rPh>
    <phoneticPr fontId="4"/>
  </si>
  <si>
    <t>※実際に本報告書を提出する日をご入力ください。</t>
  </si>
  <si>
    <r>
      <t>書類送付先が団体住所・ご担当者と</t>
    </r>
    <r>
      <rPr>
        <b/>
        <u/>
        <sz val="14"/>
        <color rgb="FFC00000"/>
        <rFont val="ＭＳ ゴシック"/>
        <family val="3"/>
        <charset val="128"/>
      </rPr>
      <t>異なる場合のみ</t>
    </r>
    <r>
      <rPr>
        <b/>
        <sz val="14"/>
        <color rgb="FFC00000"/>
        <rFont val="ＭＳ ゴシック"/>
        <family val="3"/>
        <charset val="128"/>
      </rPr>
      <t>ご記入ください。
「受取人氏名等」が無記入の場合は、担当者情報の氏名が宛名となります。
いずれかの住所を変更された場合は、事務局までご連絡ください。</t>
    </r>
    <rPh sb="0" eb="5">
      <t>ショルイソウフサキ</t>
    </rPh>
    <rPh sb="12" eb="15">
      <t>タントウシャ</t>
    </rPh>
    <rPh sb="16" eb="17">
      <t>コト</t>
    </rPh>
    <rPh sb="19" eb="21">
      <t>バアイ</t>
    </rPh>
    <rPh sb="33" eb="36">
      <t>ウケトリニン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</si>
</sst>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m/d;@"/>
    <numFmt numFmtId="184" formatCode="General;;"/>
    <numFmt numFmtId="185" formatCode="#,##0;&quot;△ &quot;#,##0"/>
    <numFmt numFmtId="186" formatCode="#,##0\ &quot;席&quot;\ ;[Red]\-#,##0\ &quot;席&quot;"/>
    <numFmt numFmtId="187" formatCode="#,##0_ &quot;枚&quot;"/>
    <numFmt numFmtId="188" formatCode="0.00_ ;[Red]\-0.00\ "/>
    <numFmt numFmtId="189" formatCode="&quot;外 &quot;#&quot; 件&quot;;;"/>
    <numFmt numFmtId="190" formatCode="General&quot;ヶ所&quot;"/>
    <numFmt numFmtId="191" formatCode="\(0.0%\)"/>
    <numFmt numFmtId="192" formatCode="General&quot;回&quot;"/>
    <numFmt numFmtId="193" formatCode="[$-411]ggge&quot;年&quot;m&quot;月&quot;d&quot;日&quot;;@"/>
    <numFmt numFmtId="194" formatCode="\(#,##0\)"/>
    <numFmt numFmtId="195" formatCode="\(#,##0\);&quot;(△ &quot;#,##0\)"/>
    <numFmt numFmtId="196" formatCode="yyyy&quot;年&quot;m&quot;月&quot;;@"/>
    <numFmt numFmtId="197" formatCode="#,##0_ &quot;席&quot;"/>
    <numFmt numFmtId="198" formatCode="aaa"/>
    <numFmt numFmtId="199" formatCode="0_);[Red]\(0\)"/>
    <numFmt numFmtId="200" formatCode="#,##0&quot;円&quot;"/>
    <numFmt numFmtId="201" formatCode="0000000"/>
  </numFmts>
  <fonts count="74">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4"/>
      <color theme="1"/>
      <name val="ＭＳ ゴシック"/>
      <family val="3"/>
      <charset val="128"/>
    </font>
    <font>
      <sz val="11"/>
      <color theme="1"/>
      <name val="游ゴシック"/>
      <family val="2"/>
      <scheme val="minor"/>
    </font>
    <font>
      <b/>
      <sz val="9"/>
      <color indexed="81"/>
      <name val="MS P ゴシック"/>
      <family val="3"/>
      <charset val="128"/>
    </font>
    <font>
      <sz val="10"/>
      <color theme="1"/>
      <name val="ＭＳ Ｐゴシック"/>
      <family val="3"/>
      <charset val="128"/>
    </font>
    <font>
      <sz val="11"/>
      <color theme="1"/>
      <name val="ＭＳ Ｐゴシック"/>
      <family val="3"/>
      <charset val="128"/>
    </font>
    <font>
      <sz val="10"/>
      <name val="ＭＳ Ｐゴシック"/>
      <family val="3"/>
      <charset val="128"/>
    </font>
    <font>
      <sz val="22"/>
      <name val="ＭＳ Ｐゴシック"/>
      <family val="3"/>
      <charset val="128"/>
    </font>
    <font>
      <sz val="14"/>
      <name val="ＭＳ ゴシック"/>
      <family val="3"/>
      <charset val="128"/>
    </font>
    <font>
      <sz val="11"/>
      <color theme="1"/>
      <name val="ＭＳ ゴシック"/>
      <family val="3"/>
      <charset val="128"/>
    </font>
    <font>
      <sz val="11"/>
      <name val="ＭＳ ゴシック"/>
      <family val="3"/>
      <charset val="128"/>
    </font>
    <font>
      <b/>
      <sz val="14"/>
      <color theme="1"/>
      <name val="ＭＳ ゴシック"/>
      <family val="3"/>
      <charset val="128"/>
    </font>
    <font>
      <sz val="16"/>
      <color theme="1"/>
      <name val="ＭＳ ゴシック"/>
      <family val="3"/>
      <charset val="128"/>
    </font>
    <font>
      <sz val="22"/>
      <color theme="1"/>
      <name val="ＭＳ ゴシック"/>
      <family val="3"/>
      <charset val="128"/>
    </font>
    <font>
      <sz val="18"/>
      <color theme="1"/>
      <name val="ＭＳ ゴシック"/>
      <family val="3"/>
      <charset val="128"/>
    </font>
    <font>
      <sz val="20"/>
      <color theme="1"/>
      <name val="ＭＳ ゴシック"/>
      <family val="3"/>
      <charset val="128"/>
    </font>
    <font>
      <sz val="12"/>
      <color theme="1"/>
      <name val="ＭＳ ゴシック"/>
      <family val="3"/>
      <charset val="128"/>
    </font>
    <font>
      <sz val="10"/>
      <color theme="1"/>
      <name val="ＭＳ ゴシック"/>
      <family val="3"/>
      <charset val="128"/>
    </font>
    <font>
      <b/>
      <sz val="14"/>
      <name val="ＭＳ ゴシック"/>
      <family val="3"/>
      <charset val="128"/>
    </font>
    <font>
      <sz val="14"/>
      <color rgb="FFFF0000"/>
      <name val="ＭＳ ゴシック"/>
      <family val="3"/>
      <charset val="128"/>
    </font>
    <font>
      <sz val="12"/>
      <name val="ＭＳ ゴシック"/>
      <family val="3"/>
      <charset val="128"/>
    </font>
    <font>
      <sz val="9"/>
      <color theme="1"/>
      <name val="ＭＳ ゴシック"/>
      <family val="3"/>
      <charset val="128"/>
    </font>
    <font>
      <sz val="11"/>
      <color rgb="FF0070C0"/>
      <name val="ＭＳ ゴシック"/>
      <family val="3"/>
      <charset val="128"/>
    </font>
    <font>
      <sz val="12"/>
      <color theme="1"/>
      <name val="ＭＳ Ｐゴシック"/>
      <family val="3"/>
      <charset val="128"/>
    </font>
    <font>
      <sz val="12"/>
      <color theme="0"/>
      <name val="ＭＳ Ｐゴシック"/>
      <family val="3"/>
      <charset val="128"/>
    </font>
    <font>
      <b/>
      <sz val="12"/>
      <color theme="1"/>
      <name val="ＭＳ ゴシック"/>
      <family val="3"/>
      <charset val="128"/>
    </font>
    <font>
      <b/>
      <sz val="18"/>
      <color theme="1"/>
      <name val="ＭＳ ゴシック"/>
      <family val="3"/>
      <charset val="128"/>
    </font>
    <font>
      <sz val="12"/>
      <name val="ＭＳ Ｐゴシック"/>
      <family val="3"/>
      <charset val="128"/>
    </font>
    <font>
      <b/>
      <sz val="20"/>
      <color theme="1"/>
      <name val="ＭＳ ゴシック"/>
      <family val="3"/>
      <charset val="128"/>
    </font>
    <font>
      <sz val="18"/>
      <color rgb="FF000000"/>
      <name val="ＭＳ ゴシック"/>
      <family val="3"/>
      <charset val="128"/>
    </font>
    <font>
      <sz val="14"/>
      <color rgb="FF000000"/>
      <name val="ＭＳ ゴシック"/>
      <family val="3"/>
      <charset val="128"/>
    </font>
    <font>
      <b/>
      <sz val="11"/>
      <color theme="1"/>
      <name val="ＭＳ ゴシック"/>
      <family val="3"/>
      <charset val="128"/>
    </font>
    <font>
      <sz val="16"/>
      <name val="ＭＳ ゴシック"/>
      <family val="3"/>
      <charset val="128"/>
    </font>
    <font>
      <b/>
      <sz val="14"/>
      <color rgb="FFC00000"/>
      <name val="ＭＳ ゴシック"/>
      <family val="3"/>
      <charset val="128"/>
    </font>
    <font>
      <b/>
      <sz val="12"/>
      <color rgb="FFC00000"/>
      <name val="ＭＳ Ｐゴシック"/>
      <family val="3"/>
      <charset val="128"/>
    </font>
    <font>
      <b/>
      <sz val="14"/>
      <color theme="1"/>
      <name val="ＭＳ Ｐゴシック"/>
      <family val="3"/>
      <charset val="128"/>
    </font>
    <font>
      <b/>
      <sz val="12"/>
      <name val="ＭＳ Ｐゴシック"/>
      <family val="3"/>
      <charset val="128"/>
    </font>
    <font>
      <sz val="20"/>
      <name val="ＭＳ ゴシック"/>
      <family val="3"/>
      <charset val="128"/>
    </font>
    <font>
      <sz val="18"/>
      <name val="ＭＳ ゴシック"/>
      <family val="3"/>
      <charset val="128"/>
    </font>
    <font>
      <b/>
      <sz val="16"/>
      <color indexed="81"/>
      <name val="MS P ゴシック"/>
      <family val="3"/>
      <charset val="128"/>
    </font>
    <font>
      <sz val="14"/>
      <color indexed="81"/>
      <name val="MS P ゴシック"/>
      <family val="3"/>
      <charset val="128"/>
    </font>
    <font>
      <u/>
      <sz val="11"/>
      <name val="ＭＳ ゴシック"/>
      <family val="3"/>
      <charset val="128"/>
    </font>
    <font>
      <b/>
      <u/>
      <sz val="14"/>
      <color rgb="FFC00000"/>
      <name val="ＭＳ ゴシック"/>
      <family val="3"/>
      <charset val="128"/>
    </font>
    <font>
      <b/>
      <sz val="12"/>
      <name val="ＭＳ ゴシック"/>
      <family val="3"/>
      <charset val="128"/>
    </font>
    <font>
      <sz val="12"/>
      <color theme="1"/>
      <name val="Meiryo UI"/>
      <family val="3"/>
      <charset val="128"/>
    </font>
    <font>
      <sz val="6"/>
      <name val="游ゴシック"/>
      <family val="2"/>
      <charset val="128"/>
      <scheme val="minor"/>
    </font>
    <font>
      <sz val="12"/>
      <color indexed="81"/>
      <name val="MS P ゴシック"/>
      <family val="3"/>
      <charset val="128"/>
    </font>
    <font>
      <sz val="12"/>
      <color theme="1"/>
      <name val="游ゴシック"/>
      <family val="3"/>
      <charset val="128"/>
      <scheme val="minor"/>
    </font>
    <font>
      <b/>
      <sz val="16"/>
      <color theme="1"/>
      <name val="ＭＳ ゴシック"/>
      <family val="3"/>
      <charset val="128"/>
    </font>
    <font>
      <b/>
      <sz val="9"/>
      <color theme="1"/>
      <name val="ＭＳ ゴシック"/>
      <family val="3"/>
      <charset val="128"/>
    </font>
    <font>
      <b/>
      <sz val="10"/>
      <color theme="1"/>
      <name val="ＭＳ ゴシック"/>
      <family val="3"/>
      <charset val="128"/>
    </font>
    <font>
      <sz val="8"/>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b/>
      <sz val="16"/>
      <color rgb="FFFF0000"/>
      <name val="ＭＳ ゴシック"/>
      <family val="3"/>
      <charset val="128"/>
    </font>
    <font>
      <b/>
      <sz val="24"/>
      <color theme="1"/>
      <name val="ＭＳ ゴシック"/>
      <family val="3"/>
      <charset val="128"/>
    </font>
    <font>
      <sz val="24"/>
      <color theme="1"/>
      <name val="ＭＳ ゴシック"/>
      <family val="3"/>
      <charset val="128"/>
    </font>
    <font>
      <b/>
      <sz val="11"/>
      <color rgb="FFC00000"/>
      <name val="ＭＳ ゴシック"/>
      <family val="3"/>
      <charset val="128"/>
    </font>
    <font>
      <b/>
      <sz val="11"/>
      <name val="ＭＳ ゴシック"/>
      <family val="3"/>
      <charset val="128"/>
    </font>
    <font>
      <sz val="28"/>
      <color theme="1"/>
      <name val="ＭＳ ゴシック"/>
      <family val="3"/>
      <charset val="128"/>
    </font>
    <font>
      <sz val="12"/>
      <color rgb="FFFF0000"/>
      <name val="ＭＳ Ｐゴシック"/>
      <family val="3"/>
      <charset val="128"/>
    </font>
    <font>
      <b/>
      <sz val="14"/>
      <name val="ＭＳ Ｐゴシック"/>
      <family val="3"/>
      <charset val="128"/>
    </font>
  </fonts>
  <fills count="11">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theme="0" tint="-0.249977111117893"/>
        <bgColor indexed="64"/>
      </patternFill>
    </fill>
    <fill>
      <patternFill patternType="solid">
        <fgColor rgb="FFFFF4D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top/>
      <bottom style="medium">
        <color indexed="64"/>
      </bottom>
      <diagonal/>
    </border>
    <border>
      <left/>
      <right style="hair">
        <color indexed="64"/>
      </right>
      <top style="hair">
        <color indexed="64"/>
      </top>
      <bottom style="thin">
        <color indexed="64"/>
      </bottom>
      <diagonal/>
    </border>
    <border>
      <left style="hair">
        <color indexed="64"/>
      </left>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right style="hair">
        <color indexed="64"/>
      </right>
      <top/>
      <bottom style="hair">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right/>
      <top/>
      <bottom style="double">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top style="double">
        <color indexed="64"/>
      </top>
      <bottom style="double">
        <color indexed="64"/>
      </bottom>
      <diagonal/>
    </border>
    <border>
      <left/>
      <right style="hair">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ck">
        <color indexed="64"/>
      </right>
      <top style="thin">
        <color indexed="64"/>
      </top>
      <bottom style="thin">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double">
        <color indexed="64"/>
      </top>
      <bottom style="double">
        <color indexed="64"/>
      </bottom>
      <diagonal/>
    </border>
    <border>
      <left style="hair">
        <color indexed="64"/>
      </left>
      <right/>
      <top style="medium">
        <color indexed="64"/>
      </top>
      <bottom style="medium">
        <color indexed="64"/>
      </bottom>
      <diagonal/>
    </border>
    <border>
      <left style="hair">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hair">
        <color indexed="64"/>
      </left>
      <right/>
      <top/>
      <bottom style="dotted">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s>
  <cellStyleXfs count="12">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0" fillId="0" borderId="0"/>
    <xf numFmtId="38" fontId="10" fillId="0" borderId="0" applyFont="0" applyFill="0" applyBorder="0" applyAlignment="0" applyProtection="0"/>
    <xf numFmtId="0" fontId="3" fillId="0" borderId="0">
      <alignment vertical="center"/>
    </xf>
    <xf numFmtId="0" fontId="12" fillId="0" borderId="0"/>
    <xf numFmtId="0" fontId="2" fillId="0" borderId="0">
      <alignment vertical="center"/>
    </xf>
    <xf numFmtId="0" fontId="1" fillId="0" borderId="0">
      <alignment vertical="center"/>
    </xf>
    <xf numFmtId="9" fontId="5" fillId="0" borderId="0" applyFont="0" applyFill="0" applyBorder="0" applyAlignment="0" applyProtection="0">
      <alignment vertical="center"/>
    </xf>
  </cellStyleXfs>
  <cellXfs count="1177">
    <xf numFmtId="0" fontId="0" fillId="0" borderId="0" xfId="0">
      <alignment vertical="center"/>
    </xf>
    <xf numFmtId="0" fontId="5" fillId="0" borderId="1" xfId="3" applyBorder="1" applyAlignment="1">
      <alignment vertical="top"/>
    </xf>
    <xf numFmtId="0" fontId="5" fillId="0" borderId="0" xfId="3">
      <alignment vertical="center"/>
    </xf>
    <xf numFmtId="0" fontId="5" fillId="0" borderId="1" xfId="3" applyBorder="1">
      <alignment vertical="center"/>
    </xf>
    <xf numFmtId="0" fontId="6" fillId="0" borderId="1" xfId="3" applyFont="1" applyBorder="1" applyAlignment="1">
      <alignment horizontal="center" vertical="center"/>
    </xf>
    <xf numFmtId="0" fontId="0" fillId="0" borderId="1" xfId="3" applyFont="1" applyBorder="1" applyAlignment="1">
      <alignment vertical="top"/>
    </xf>
    <xf numFmtId="0" fontId="5" fillId="0" borderId="1" xfId="3" applyBorder="1" applyAlignment="1">
      <alignment horizontal="center" vertical="center"/>
    </xf>
    <xf numFmtId="0" fontId="6" fillId="0" borderId="1" xfId="3" applyFont="1" applyBorder="1" applyAlignment="1">
      <alignment horizontal="center" vertical="center" shrinkToFit="1"/>
    </xf>
    <xf numFmtId="0" fontId="0" fillId="0" borderId="1" xfId="3" applyFont="1" applyBorder="1" applyAlignment="1">
      <alignment vertical="top" shrinkToFit="1"/>
    </xf>
    <xf numFmtId="0" fontId="0" fillId="0" borderId="1" xfId="3" applyFont="1" applyBorder="1" applyAlignment="1">
      <alignment horizontal="left" vertical="top" shrinkToFit="1"/>
    </xf>
    <xf numFmtId="0" fontId="0" fillId="0" borderId="1" xfId="3" applyFont="1" applyBorder="1" applyAlignment="1">
      <alignment vertical="center" shrinkToFit="1"/>
    </xf>
    <xf numFmtId="0" fontId="5" fillId="0" borderId="0" xfId="3" applyAlignment="1">
      <alignment vertical="center" shrinkToFit="1"/>
    </xf>
    <xf numFmtId="0" fontId="0" fillId="0" borderId="1" xfId="3" applyFont="1" applyBorder="1">
      <alignment vertical="center"/>
    </xf>
    <xf numFmtId="49" fontId="0" fillId="0" borderId="0" xfId="0" applyNumberFormat="1">
      <alignment vertical="center"/>
    </xf>
    <xf numFmtId="0" fontId="17" fillId="0" borderId="0" xfId="5" applyFont="1" applyAlignment="1">
      <alignment vertical="center"/>
    </xf>
    <xf numFmtId="0" fontId="16" fillId="0" borderId="0" xfId="5" applyFont="1" applyAlignment="1">
      <alignment vertical="center"/>
    </xf>
    <xf numFmtId="0" fontId="16" fillId="0" borderId="0" xfId="5" applyFont="1"/>
    <xf numFmtId="0" fontId="14" fillId="0" borderId="0" xfId="5" applyFont="1" applyAlignment="1">
      <alignment horizontal="center" vertical="center"/>
    </xf>
    <xf numFmtId="0" fontId="16" fillId="0" borderId="0" xfId="5" applyFont="1" applyAlignment="1">
      <alignment horizontal="center"/>
    </xf>
    <xf numFmtId="38" fontId="16" fillId="0" borderId="0" xfId="5" applyNumberFormat="1" applyFont="1" applyAlignment="1">
      <alignment vertical="center"/>
    </xf>
    <xf numFmtId="0" fontId="14" fillId="0" borderId="0" xfId="5" applyFont="1" applyAlignment="1">
      <alignment horizontal="right" vertical="center"/>
    </xf>
    <xf numFmtId="38" fontId="14" fillId="0" borderId="0" xfId="5" applyNumberFormat="1" applyFont="1" applyAlignment="1">
      <alignment vertical="center"/>
    </xf>
    <xf numFmtId="178" fontId="16" fillId="3" borderId="78" xfId="5" applyNumberFormat="1" applyFont="1" applyFill="1" applyBorder="1" applyAlignment="1">
      <alignment vertical="center" shrinkToFit="1"/>
    </xf>
    <xf numFmtId="180" fontId="16" fillId="3" borderId="14" xfId="5" applyNumberFormat="1" applyFont="1" applyFill="1" applyBorder="1" applyAlignment="1">
      <alignment vertical="center" shrinkToFit="1"/>
    </xf>
    <xf numFmtId="180" fontId="16" fillId="0" borderId="0" xfId="5" applyNumberFormat="1" applyFont="1" applyAlignment="1">
      <alignment vertical="center"/>
    </xf>
    <xf numFmtId="180" fontId="16" fillId="3" borderId="79" xfId="5" applyNumberFormat="1" applyFont="1" applyFill="1" applyBorder="1" applyAlignment="1">
      <alignment vertical="center" shrinkToFit="1"/>
    </xf>
    <xf numFmtId="0" fontId="14" fillId="0" borderId="0" xfId="5" applyFont="1" applyAlignment="1">
      <alignment vertical="center"/>
    </xf>
    <xf numFmtId="176" fontId="16" fillId="3" borderId="4" xfId="4" applyNumberFormat="1" applyFont="1" applyFill="1" applyBorder="1" applyAlignment="1">
      <alignment vertical="center"/>
    </xf>
    <xf numFmtId="176" fontId="16" fillId="4" borderId="64" xfId="4" applyNumberFormat="1" applyFont="1" applyFill="1" applyBorder="1" applyAlignment="1">
      <alignment vertical="center"/>
    </xf>
    <xf numFmtId="180" fontId="16" fillId="3" borderId="14" xfId="4" applyNumberFormat="1" applyFont="1" applyFill="1" applyBorder="1" applyAlignment="1">
      <alignment vertical="center"/>
    </xf>
    <xf numFmtId="180" fontId="16" fillId="3" borderId="79" xfId="4" applyNumberFormat="1" applyFont="1" applyFill="1" applyBorder="1" applyAlignment="1">
      <alignment vertical="center"/>
    </xf>
    <xf numFmtId="0" fontId="16" fillId="4" borderId="38" xfId="5" applyFont="1" applyFill="1" applyBorder="1" applyAlignment="1">
      <alignment horizontal="center" vertical="center"/>
    </xf>
    <xf numFmtId="38" fontId="16" fillId="0" borderId="11" xfId="4" applyFont="1" applyBorder="1" applyAlignment="1" applyProtection="1">
      <alignment horizontal="right" vertical="center"/>
      <protection locked="0"/>
    </xf>
    <xf numFmtId="38" fontId="16" fillId="4" borderId="11" xfId="6" applyFont="1" applyFill="1" applyBorder="1" applyAlignment="1" applyProtection="1">
      <alignment horizontal="center" vertical="center"/>
    </xf>
    <xf numFmtId="38" fontId="16" fillId="0" borderId="11" xfId="4" applyFont="1" applyFill="1" applyBorder="1" applyAlignment="1" applyProtection="1">
      <alignment horizontal="right" vertical="center"/>
      <protection locked="0"/>
    </xf>
    <xf numFmtId="38" fontId="16" fillId="3" borderId="85" xfId="6" applyFont="1" applyFill="1" applyBorder="1" applyAlignment="1" applyProtection="1">
      <alignment horizontal="right" vertical="center"/>
    </xf>
    <xf numFmtId="38" fontId="16" fillId="0" borderId="12" xfId="4" applyFont="1" applyBorder="1" applyAlignment="1" applyProtection="1">
      <alignment horizontal="right" vertical="center"/>
      <protection locked="0"/>
    </xf>
    <xf numFmtId="38" fontId="16" fillId="4" borderId="12" xfId="6" applyFont="1" applyFill="1" applyBorder="1" applyAlignment="1" applyProtection="1">
      <alignment horizontal="center" vertical="center"/>
    </xf>
    <xf numFmtId="38" fontId="16" fillId="3" borderId="5" xfId="6" applyFont="1" applyFill="1" applyBorder="1" applyAlignment="1" applyProtection="1">
      <alignment horizontal="right" vertical="center"/>
    </xf>
    <xf numFmtId="38" fontId="16" fillId="3" borderId="14" xfId="6" applyFont="1" applyFill="1" applyBorder="1" applyAlignment="1" applyProtection="1">
      <alignment horizontal="right" vertical="center"/>
    </xf>
    <xf numFmtId="0" fontId="15" fillId="0" borderId="0" xfId="3" applyFont="1" applyAlignment="1">
      <alignment horizontal="left" vertical="top" wrapText="1"/>
    </xf>
    <xf numFmtId="38" fontId="16" fillId="0" borderId="78" xfId="6" applyFont="1" applyFill="1" applyBorder="1" applyAlignment="1" applyProtection="1">
      <alignment horizontal="right" vertical="center"/>
      <protection locked="0"/>
    </xf>
    <xf numFmtId="0" fontId="15" fillId="0" borderId="0" xfId="3" applyFont="1" applyAlignment="1">
      <alignment vertical="top" wrapText="1"/>
    </xf>
    <xf numFmtId="0" fontId="19" fillId="0" borderId="0" xfId="0" applyFont="1">
      <alignment vertical="center"/>
    </xf>
    <xf numFmtId="0" fontId="20" fillId="4" borderId="52" xfId="0" applyFont="1" applyFill="1" applyBorder="1" applyAlignment="1">
      <alignment horizontal="center" vertical="center" wrapText="1"/>
    </xf>
    <xf numFmtId="0" fontId="19" fillId="0" borderId="0" xfId="0" applyFont="1" applyAlignment="1">
      <alignment vertical="top"/>
    </xf>
    <xf numFmtId="0" fontId="11" fillId="0" borderId="0" xfId="0" applyFont="1">
      <alignment vertical="center"/>
    </xf>
    <xf numFmtId="0" fontId="11" fillId="0" borderId="0" xfId="0" applyFont="1" applyAlignment="1">
      <alignment horizontal="right" vertical="center" shrinkToFit="1"/>
    </xf>
    <xf numFmtId="0" fontId="11" fillId="0" borderId="0" xfId="0" applyFont="1" applyAlignment="1">
      <alignment vertical="center" shrinkToFit="1"/>
    </xf>
    <xf numFmtId="178" fontId="11" fillId="0" borderId="0" xfId="0" applyNumberFormat="1" applyFont="1" applyAlignment="1">
      <alignment horizontal="right" vertical="center" shrinkToFit="1"/>
    </xf>
    <xf numFmtId="178" fontId="11" fillId="0" borderId="0" xfId="0" applyNumberFormat="1" applyFont="1" applyAlignment="1">
      <alignment horizontal="right" shrinkToFit="1"/>
    </xf>
    <xf numFmtId="178" fontId="11" fillId="0" borderId="0" xfId="0" applyNumberFormat="1" applyFont="1">
      <alignment vertical="center"/>
    </xf>
    <xf numFmtId="188" fontId="11" fillId="0" borderId="0" xfId="0" applyNumberFormat="1" applyFont="1" applyAlignment="1">
      <alignment vertical="center" shrinkToFit="1"/>
    </xf>
    <xf numFmtId="178" fontId="11" fillId="0" borderId="0" xfId="4" applyNumberFormat="1" applyFont="1" applyBorder="1" applyAlignment="1">
      <alignment horizontal="center" vertical="center"/>
    </xf>
    <xf numFmtId="0" fontId="22" fillId="0" borderId="0" xfId="0" applyFont="1">
      <alignment vertical="center"/>
    </xf>
    <xf numFmtId="0" fontId="19" fillId="0" borderId="0" xfId="0" applyFont="1" applyAlignment="1">
      <alignment vertical="center" wrapText="1"/>
    </xf>
    <xf numFmtId="0" fontId="24" fillId="0" borderId="0" xfId="0" applyFont="1" applyAlignment="1">
      <alignment vertical="center" wrapText="1"/>
    </xf>
    <xf numFmtId="49" fontId="24" fillId="0" borderId="0" xfId="0" applyNumberFormat="1" applyFont="1">
      <alignment vertical="center"/>
    </xf>
    <xf numFmtId="0" fontId="11" fillId="0" borderId="0" xfId="0" applyFont="1" applyAlignment="1">
      <alignment vertical="top" wrapText="1"/>
    </xf>
    <xf numFmtId="0" fontId="20" fillId="0" borderId="0" xfId="0" applyFont="1" applyAlignment="1">
      <alignment vertical="center" wrapText="1"/>
    </xf>
    <xf numFmtId="0" fontId="19" fillId="0" borderId="0" xfId="0" applyFont="1" applyAlignment="1">
      <alignment horizontal="center" vertical="center"/>
    </xf>
    <xf numFmtId="0" fontId="24" fillId="0" borderId="0" xfId="0" applyFont="1">
      <alignment vertical="center"/>
    </xf>
    <xf numFmtId="0" fontId="11" fillId="5" borderId="1" xfId="0" applyFont="1" applyFill="1" applyBorder="1" applyAlignment="1">
      <alignment horizontal="center" vertical="center"/>
    </xf>
    <xf numFmtId="0" fontId="11" fillId="0" borderId="0" xfId="0" applyFont="1" applyAlignment="1">
      <alignment vertical="center" wrapText="1"/>
    </xf>
    <xf numFmtId="0" fontId="11" fillId="5" borderId="5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26" fillId="0" borderId="0" xfId="0" applyFont="1" applyAlignment="1">
      <alignment vertical="top" wrapText="1"/>
    </xf>
    <xf numFmtId="0" fontId="27" fillId="5" borderId="1" xfId="0" applyFont="1" applyFill="1" applyBorder="1" applyAlignment="1">
      <alignment horizontal="center" vertical="center"/>
    </xf>
    <xf numFmtId="0" fontId="27" fillId="5" borderId="42" xfId="0" applyFont="1" applyFill="1" applyBorder="1" applyAlignment="1">
      <alignment horizontal="center" vertical="center"/>
    </xf>
    <xf numFmtId="176" fontId="11" fillId="0" borderId="0" xfId="0" applyNumberFormat="1" applyFont="1">
      <alignment vertical="center"/>
    </xf>
    <xf numFmtId="0" fontId="29" fillId="0" borderId="0" xfId="0" applyFont="1" applyAlignment="1">
      <alignment vertical="top" wrapText="1"/>
    </xf>
    <xf numFmtId="0" fontId="29" fillId="0" borderId="0" xfId="0" applyFont="1" applyAlignment="1">
      <alignment vertical="center" wrapText="1"/>
    </xf>
    <xf numFmtId="0" fontId="19" fillId="0" borderId="0" xfId="0" applyFont="1" applyAlignment="1">
      <alignment vertical="top" wrapText="1"/>
    </xf>
    <xf numFmtId="0" fontId="32" fillId="0" borderId="0" xfId="0" applyFont="1">
      <alignment vertical="center"/>
    </xf>
    <xf numFmtId="0" fontId="25" fillId="0" borderId="0" xfId="0" applyFont="1">
      <alignment vertical="center"/>
    </xf>
    <xf numFmtId="0" fontId="19" fillId="0" borderId="0" xfId="0" applyFont="1" applyAlignment="1">
      <alignment vertical="center" shrinkToFit="1"/>
    </xf>
    <xf numFmtId="178" fontId="19" fillId="0" borderId="0" xfId="0" applyNumberFormat="1" applyFont="1" applyAlignment="1">
      <alignment horizontal="right" vertical="center" shrinkToFit="1"/>
    </xf>
    <xf numFmtId="178" fontId="19" fillId="0" borderId="0" xfId="0" applyNumberFormat="1" applyFont="1">
      <alignment vertical="center"/>
    </xf>
    <xf numFmtId="188" fontId="19" fillId="0" borderId="0" xfId="0" applyNumberFormat="1" applyFont="1" applyAlignment="1">
      <alignment vertical="center" shrinkToFit="1"/>
    </xf>
    <xf numFmtId="178" fontId="11" fillId="0" borderId="0" xfId="4" applyNumberFormat="1" applyFont="1" applyBorder="1" applyAlignment="1">
      <alignment vertical="center"/>
    </xf>
    <xf numFmtId="178" fontId="19" fillId="0" borderId="0" xfId="4" applyNumberFormat="1" applyFont="1" applyBorder="1" applyAlignment="1">
      <alignment vertical="center"/>
    </xf>
    <xf numFmtId="0" fontId="31" fillId="0" borderId="0" xfId="3" applyFont="1">
      <alignment vertical="center"/>
    </xf>
    <xf numFmtId="0" fontId="11" fillId="2" borderId="39" xfId="3" applyFont="1" applyFill="1" applyBorder="1">
      <alignment vertical="center"/>
    </xf>
    <xf numFmtId="0" fontId="26" fillId="2" borderId="72" xfId="3" applyFont="1" applyFill="1" applyBorder="1">
      <alignment vertical="center"/>
    </xf>
    <xf numFmtId="0" fontId="26" fillId="2" borderId="92" xfId="3" applyFont="1" applyFill="1" applyBorder="1" applyAlignment="1">
      <alignment vertical="center" shrinkToFit="1"/>
    </xf>
    <xf numFmtId="0" fontId="26" fillId="2" borderId="15" xfId="3" applyFont="1" applyFill="1" applyBorder="1">
      <alignment vertical="center"/>
    </xf>
    <xf numFmtId="178" fontId="19" fillId="2" borderId="1" xfId="4" applyNumberFormat="1" applyFont="1" applyFill="1" applyBorder="1" applyAlignment="1">
      <alignment horizontal="center" vertical="center" shrinkToFit="1"/>
    </xf>
    <xf numFmtId="178" fontId="19" fillId="0" borderId="0" xfId="2" applyNumberFormat="1" applyFont="1" applyBorder="1" applyAlignment="1">
      <alignment vertical="center"/>
    </xf>
    <xf numFmtId="188" fontId="19" fillId="0" borderId="0" xfId="2" applyNumberFormat="1" applyFont="1" applyBorder="1" applyAlignment="1">
      <alignment vertical="center" shrinkToFit="1"/>
    </xf>
    <xf numFmtId="0" fontId="26" fillId="2" borderId="22" xfId="3" applyFont="1" applyFill="1" applyBorder="1">
      <alignment vertical="center"/>
    </xf>
    <xf numFmtId="178" fontId="27" fillId="0" borderId="0" xfId="2" applyNumberFormat="1" applyFont="1" applyBorder="1" applyAlignment="1">
      <alignment horizontal="left" vertical="center"/>
    </xf>
    <xf numFmtId="188" fontId="27" fillId="0" borderId="0" xfId="2" applyNumberFormat="1" applyFont="1" applyBorder="1" applyAlignment="1">
      <alignment horizontal="left" vertical="center" shrinkToFit="1"/>
    </xf>
    <xf numFmtId="0" fontId="11" fillId="5" borderId="39" xfId="3" applyFont="1" applyFill="1" applyBorder="1" applyAlignment="1">
      <alignment horizontal="left" vertical="center"/>
    </xf>
    <xf numFmtId="0" fontId="11" fillId="5" borderId="3" xfId="3" applyFont="1" applyFill="1" applyBorder="1">
      <alignment vertical="center"/>
    </xf>
    <xf numFmtId="0" fontId="11" fillId="5" borderId="92" xfId="0" applyFont="1" applyFill="1" applyBorder="1" applyAlignment="1">
      <alignment vertical="center" shrinkToFit="1"/>
    </xf>
    <xf numFmtId="0" fontId="11" fillId="5" borderId="15" xfId="3" applyFont="1" applyFill="1" applyBorder="1" applyAlignment="1">
      <alignment horizontal="left" vertical="center"/>
    </xf>
    <xf numFmtId="0" fontId="11" fillId="5" borderId="83" xfId="3" applyFont="1" applyFill="1" applyBorder="1" applyAlignment="1">
      <alignment horizontal="left" vertical="center"/>
    </xf>
    <xf numFmtId="0" fontId="11" fillId="5" borderId="9" xfId="0" applyFont="1" applyFill="1" applyBorder="1">
      <alignment vertical="center"/>
    </xf>
    <xf numFmtId="0" fontId="11" fillId="5" borderId="28" xfId="3" applyFont="1" applyFill="1" applyBorder="1" applyAlignment="1">
      <alignment vertical="center" shrinkToFit="1"/>
    </xf>
    <xf numFmtId="0" fontId="11" fillId="5" borderId="46" xfId="3" applyFont="1" applyFill="1" applyBorder="1" applyAlignment="1">
      <alignment horizontal="left" vertical="center"/>
    </xf>
    <xf numFmtId="178" fontId="11" fillId="0" borderId="0" xfId="2" applyNumberFormat="1" applyFont="1" applyFill="1" applyBorder="1" applyAlignment="1">
      <alignment vertical="center" shrinkToFit="1"/>
    </xf>
    <xf numFmtId="0" fontId="19" fillId="0" borderId="1" xfId="0" applyFont="1" applyBorder="1" applyAlignment="1">
      <alignment horizontal="center" vertical="center" shrinkToFit="1"/>
    </xf>
    <xf numFmtId="0" fontId="11" fillId="5" borderId="61" xfId="3" applyFont="1" applyFill="1" applyBorder="1" applyAlignment="1">
      <alignment horizontal="left" vertical="center"/>
    </xf>
    <xf numFmtId="0" fontId="11" fillId="5" borderId="10" xfId="0" applyFont="1" applyFill="1" applyBorder="1">
      <alignment vertical="center"/>
    </xf>
    <xf numFmtId="0" fontId="11" fillId="5" borderId="59" xfId="3" applyFont="1" applyFill="1" applyBorder="1" applyAlignment="1">
      <alignment vertical="center" shrinkToFit="1"/>
    </xf>
    <xf numFmtId="0" fontId="11" fillId="5" borderId="60" xfId="3" applyFont="1" applyFill="1" applyBorder="1" applyAlignment="1">
      <alignment horizontal="left" vertical="center"/>
    </xf>
    <xf numFmtId="0" fontId="19" fillId="3" borderId="1" xfId="0" applyFont="1" applyFill="1" applyBorder="1" applyAlignment="1">
      <alignment horizontal="center" vertical="center"/>
    </xf>
    <xf numFmtId="0" fontId="11" fillId="5" borderId="37" xfId="3" applyFont="1" applyFill="1" applyBorder="1" applyAlignment="1">
      <alignment horizontal="left" vertical="center"/>
    </xf>
    <xf numFmtId="0" fontId="11" fillId="5" borderId="38" xfId="3" applyFont="1" applyFill="1" applyBorder="1">
      <alignment vertical="center"/>
    </xf>
    <xf numFmtId="0" fontId="11" fillId="5" borderId="48" xfId="0" applyFont="1" applyFill="1" applyBorder="1" applyAlignment="1">
      <alignment vertical="center" shrinkToFit="1"/>
    </xf>
    <xf numFmtId="0" fontId="11" fillId="5" borderId="36" xfId="3" applyFont="1" applyFill="1" applyBorder="1" applyAlignment="1">
      <alignment horizontal="left" vertical="center"/>
    </xf>
    <xf numFmtId="0" fontId="26" fillId="2" borderId="53" xfId="3" applyFont="1" applyFill="1" applyBorder="1">
      <alignment vertical="center"/>
    </xf>
    <xf numFmtId="0" fontId="26" fillId="0" borderId="0" xfId="3" applyFont="1">
      <alignment vertical="center"/>
    </xf>
    <xf numFmtId="0" fontId="11" fillId="0" borderId="0" xfId="3" applyFont="1">
      <alignment vertical="center"/>
    </xf>
    <xf numFmtId="0" fontId="26" fillId="0" borderId="0" xfId="3" applyFont="1" applyAlignment="1">
      <alignment vertical="center" shrinkToFit="1"/>
    </xf>
    <xf numFmtId="0" fontId="26" fillId="0" borderId="0" xfId="3" applyFont="1" applyAlignment="1">
      <alignment horizontal="left" vertical="center"/>
    </xf>
    <xf numFmtId="178" fontId="19" fillId="0" borderId="0" xfId="4" applyNumberFormat="1" applyFont="1" applyFill="1" applyBorder="1" applyAlignment="1">
      <alignment horizontal="right" vertical="center" shrinkToFit="1"/>
    </xf>
    <xf numFmtId="178" fontId="27" fillId="0" borderId="0" xfId="2" applyNumberFormat="1" applyFont="1" applyFill="1" applyBorder="1" applyAlignment="1">
      <alignment horizontal="left" vertical="center"/>
    </xf>
    <xf numFmtId="188" fontId="27" fillId="0" borderId="0" xfId="2" applyNumberFormat="1" applyFont="1" applyFill="1" applyBorder="1" applyAlignment="1">
      <alignment horizontal="left" vertical="center" shrinkToFit="1"/>
    </xf>
    <xf numFmtId="178" fontId="19" fillId="0" borderId="0" xfId="4" applyNumberFormat="1" applyFont="1" applyFill="1" applyBorder="1" applyAlignment="1">
      <alignment vertical="center"/>
    </xf>
    <xf numFmtId="0" fontId="26" fillId="0" borderId="0" xfId="3" applyFont="1" applyAlignment="1">
      <alignment horizontal="left" vertical="center" shrinkToFit="1"/>
    </xf>
    <xf numFmtId="178" fontId="19" fillId="0" borderId="0" xfId="2" applyNumberFormat="1" applyFont="1" applyFill="1" applyBorder="1" applyAlignment="1">
      <alignment vertical="center"/>
    </xf>
    <xf numFmtId="177" fontId="27" fillId="0" borderId="0" xfId="2" applyNumberFormat="1" applyFont="1" applyBorder="1" applyAlignment="1">
      <alignment horizontal="left" vertical="center" wrapText="1"/>
    </xf>
    <xf numFmtId="178" fontId="27" fillId="0" borderId="0" xfId="2" applyNumberFormat="1" applyFont="1" applyBorder="1" applyAlignment="1">
      <alignment horizontal="left" vertical="center" shrinkToFit="1"/>
    </xf>
    <xf numFmtId="178" fontId="27" fillId="0" borderId="0" xfId="2" applyNumberFormat="1" applyFont="1" applyBorder="1" applyAlignment="1">
      <alignment horizontal="left" vertical="center" wrapText="1"/>
    </xf>
    <xf numFmtId="0" fontId="22" fillId="0" borderId="0" xfId="3" applyFont="1">
      <alignment vertical="center"/>
    </xf>
    <xf numFmtId="0" fontId="19" fillId="2" borderId="1" xfId="0" applyFont="1" applyFill="1" applyBorder="1" applyAlignment="1">
      <alignment horizontal="center" vertical="center" shrinkToFit="1"/>
    </xf>
    <xf numFmtId="178" fontId="19" fillId="2" borderId="1" xfId="0" applyNumberFormat="1" applyFont="1" applyFill="1" applyBorder="1" applyAlignment="1">
      <alignment horizontal="center" vertical="center" shrinkToFit="1"/>
    </xf>
    <xf numFmtId="188" fontId="19" fillId="2" borderId="1" xfId="0" applyNumberFormat="1" applyFont="1" applyFill="1" applyBorder="1" applyAlignment="1">
      <alignment horizontal="center" vertical="center" shrinkToFit="1"/>
    </xf>
    <xf numFmtId="0" fontId="11" fillId="2" borderId="27" xfId="0" applyFont="1" applyFill="1" applyBorder="1">
      <alignment vertical="center"/>
    </xf>
    <xf numFmtId="0" fontId="19" fillId="2" borderId="15" xfId="0" applyFont="1" applyFill="1" applyBorder="1" applyAlignment="1">
      <alignment horizontal="center" vertical="center" shrinkToFit="1"/>
    </xf>
    <xf numFmtId="178" fontId="19" fillId="2" borderId="15" xfId="0" applyNumberFormat="1" applyFont="1" applyFill="1" applyBorder="1" applyAlignment="1">
      <alignment horizontal="center" vertical="center" shrinkToFit="1"/>
    </xf>
    <xf numFmtId="188" fontId="19" fillId="2" borderId="15" xfId="0" applyNumberFormat="1" applyFont="1" applyFill="1" applyBorder="1" applyAlignment="1">
      <alignment horizontal="right" vertical="center" shrinkToFit="1"/>
    </xf>
    <xf numFmtId="178" fontId="19" fillId="2" borderId="15" xfId="0" applyNumberFormat="1" applyFont="1" applyFill="1" applyBorder="1" applyAlignment="1">
      <alignment horizontal="right" vertical="center" shrinkToFit="1"/>
    </xf>
    <xf numFmtId="178" fontId="11" fillId="2" borderId="15" xfId="4" applyNumberFormat="1" applyFont="1" applyFill="1" applyBorder="1" applyAlignment="1">
      <alignment horizontal="right" vertical="center" shrinkToFit="1"/>
    </xf>
    <xf numFmtId="0" fontId="19" fillId="2" borderId="34" xfId="0" applyFont="1" applyFill="1" applyBorder="1" applyAlignment="1">
      <alignment horizontal="center" vertical="center" shrinkToFit="1"/>
    </xf>
    <xf numFmtId="0" fontId="19" fillId="2" borderId="16" xfId="0" applyFont="1" applyFill="1" applyBorder="1">
      <alignment vertical="center"/>
    </xf>
    <xf numFmtId="0" fontId="11" fillId="4" borderId="27" xfId="0" applyFont="1" applyFill="1" applyBorder="1">
      <alignment vertical="center"/>
    </xf>
    <xf numFmtId="0" fontId="11" fillId="4" borderId="15" xfId="0" applyFont="1" applyFill="1" applyBorder="1">
      <alignment vertical="center"/>
    </xf>
    <xf numFmtId="0" fontId="11" fillId="4" borderId="15" xfId="0" applyFont="1" applyFill="1" applyBorder="1" applyAlignment="1">
      <alignment vertical="center" shrinkToFit="1"/>
    </xf>
    <xf numFmtId="178" fontId="11" fillId="4" borderId="15" xfId="0" applyNumberFormat="1" applyFont="1" applyFill="1" applyBorder="1" applyAlignment="1">
      <alignment vertical="center" shrinkToFit="1"/>
    </xf>
    <xf numFmtId="178" fontId="11" fillId="4" borderId="15" xfId="0" applyNumberFormat="1" applyFont="1" applyFill="1" applyBorder="1">
      <alignment vertical="center"/>
    </xf>
    <xf numFmtId="188" fontId="11" fillId="4" borderId="15" xfId="0" applyNumberFormat="1" applyFont="1" applyFill="1" applyBorder="1" applyAlignment="1">
      <alignment horizontal="right" vertical="center" shrinkToFit="1"/>
    </xf>
    <xf numFmtId="178" fontId="11" fillId="4" borderId="15" xfId="0" applyNumberFormat="1" applyFont="1" applyFill="1" applyBorder="1" applyAlignment="1">
      <alignment horizontal="right" vertical="center"/>
    </xf>
    <xf numFmtId="178" fontId="11" fillId="4" borderId="15" xfId="4" applyNumberFormat="1" applyFont="1" applyFill="1" applyBorder="1" applyAlignment="1">
      <alignment horizontal="right" vertical="center"/>
    </xf>
    <xf numFmtId="0" fontId="11" fillId="4" borderId="34" xfId="0" applyFont="1" applyFill="1" applyBorder="1">
      <alignment vertical="center"/>
    </xf>
    <xf numFmtId="0" fontId="11" fillId="4" borderId="16" xfId="0" applyFont="1" applyFill="1" applyBorder="1">
      <alignment vertical="center"/>
    </xf>
    <xf numFmtId="0" fontId="11" fillId="0" borderId="0" xfId="0" applyFont="1" applyAlignment="1" applyProtection="1">
      <alignment vertical="center" shrinkToFit="1"/>
      <protection locked="0"/>
    </xf>
    <xf numFmtId="178" fontId="11" fillId="0" borderId="3" xfId="0" applyNumberFormat="1" applyFont="1" applyBorder="1" applyAlignment="1" applyProtection="1">
      <alignment horizontal="right" vertical="center" shrinkToFit="1"/>
      <protection locked="0"/>
    </xf>
    <xf numFmtId="178" fontId="11" fillId="0" borderId="3" xfId="0" applyNumberFormat="1" applyFont="1" applyBorder="1" applyAlignment="1" applyProtection="1">
      <alignment vertical="center" shrinkToFit="1"/>
      <protection locked="0"/>
    </xf>
    <xf numFmtId="188" fontId="11" fillId="0" borderId="3" xfId="0" applyNumberFormat="1" applyFont="1" applyBorder="1" applyAlignment="1" applyProtection="1">
      <alignment horizontal="right" vertical="center" shrinkToFit="1"/>
      <protection locked="0"/>
    </xf>
    <xf numFmtId="178" fontId="11" fillId="3" borderId="8" xfId="0" applyNumberFormat="1" applyFont="1" applyFill="1" applyBorder="1" applyAlignment="1">
      <alignment horizontal="right" vertical="center" shrinkToFit="1"/>
    </xf>
    <xf numFmtId="178" fontId="11" fillId="3" borderId="52" xfId="4" applyNumberFormat="1" applyFont="1" applyFill="1" applyBorder="1" applyAlignment="1">
      <alignment horizontal="right" vertical="center"/>
    </xf>
    <xf numFmtId="178" fontId="11" fillId="0" borderId="12" xfId="0" applyNumberFormat="1" applyFont="1" applyBorder="1" applyAlignment="1" applyProtection="1">
      <alignment horizontal="right" vertical="center" shrinkToFit="1"/>
      <protection locked="0"/>
    </xf>
    <xf numFmtId="178" fontId="11" fillId="0" borderId="12" xfId="0" applyNumberFormat="1" applyFont="1" applyBorder="1" applyAlignment="1" applyProtection="1">
      <alignment vertical="center" shrinkToFit="1"/>
      <protection locked="0"/>
    </xf>
    <xf numFmtId="188" fontId="11" fillId="0" borderId="12" xfId="0" applyNumberFormat="1" applyFont="1" applyBorder="1" applyAlignment="1" applyProtection="1">
      <alignment horizontal="right" vertical="center" shrinkToFit="1"/>
      <protection locked="0"/>
    </xf>
    <xf numFmtId="178" fontId="11" fillId="3" borderId="9" xfId="0" applyNumberFormat="1" applyFont="1" applyFill="1" applyBorder="1" applyAlignment="1">
      <alignment horizontal="right" vertical="center" shrinkToFit="1"/>
    </xf>
    <xf numFmtId="178" fontId="11" fillId="3" borderId="22" xfId="4" applyNumberFormat="1" applyFont="1" applyFill="1" applyBorder="1" applyAlignment="1">
      <alignment horizontal="right" vertical="center"/>
    </xf>
    <xf numFmtId="0" fontId="19" fillId="0" borderId="77" xfId="0" applyFont="1" applyBorder="1" applyAlignment="1" applyProtection="1">
      <alignment horizontal="center" vertical="center" shrinkToFit="1"/>
      <protection locked="0"/>
    </xf>
    <xf numFmtId="0" fontId="11" fillId="0" borderId="18" xfId="0" applyFont="1" applyBorder="1" applyAlignment="1" applyProtection="1">
      <alignment vertical="center" shrinkToFit="1"/>
      <protection locked="0"/>
    </xf>
    <xf numFmtId="178" fontId="11" fillId="4" borderId="15" xfId="0" applyNumberFormat="1" applyFont="1" applyFill="1" applyBorder="1" applyAlignment="1">
      <alignment horizontal="right" vertical="center" shrinkToFit="1"/>
    </xf>
    <xf numFmtId="0" fontId="11" fillId="4" borderId="34" xfId="0" applyFont="1" applyFill="1" applyBorder="1" applyProtection="1">
      <alignment vertical="center"/>
      <protection locked="0"/>
    </xf>
    <xf numFmtId="178" fontId="19" fillId="0" borderId="0" xfId="0" applyNumberFormat="1" applyFont="1" applyAlignment="1">
      <alignment horizontal="center" vertical="center"/>
    </xf>
    <xf numFmtId="0" fontId="19" fillId="2" borderId="17" xfId="0" applyFont="1" applyFill="1" applyBorder="1">
      <alignment vertical="center"/>
    </xf>
    <xf numFmtId="0" fontId="11" fillId="4" borderId="17" xfId="0" applyFont="1" applyFill="1" applyBorder="1">
      <alignment vertical="center"/>
    </xf>
    <xf numFmtId="0" fontId="11" fillId="0" borderId="23"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178" fontId="11" fillId="0" borderId="13" xfId="0" applyNumberFormat="1" applyFont="1" applyBorder="1" applyAlignment="1" applyProtection="1">
      <alignment horizontal="right" vertical="center" shrinkToFit="1"/>
      <protection locked="0"/>
    </xf>
    <xf numFmtId="178" fontId="11" fillId="0" borderId="13" xfId="0" applyNumberFormat="1" applyFont="1" applyBorder="1" applyAlignment="1" applyProtection="1">
      <alignment vertical="center" shrinkToFit="1"/>
      <protection locked="0"/>
    </xf>
    <xf numFmtId="188" fontId="11" fillId="0" borderId="13" xfId="0" applyNumberFormat="1" applyFont="1" applyBorder="1" applyAlignment="1" applyProtection="1">
      <alignment horizontal="right" vertical="center" shrinkToFit="1"/>
      <protection locked="0"/>
    </xf>
    <xf numFmtId="178" fontId="11" fillId="3" borderId="10" xfId="0" applyNumberFormat="1" applyFont="1" applyFill="1" applyBorder="1" applyAlignment="1">
      <alignment horizontal="right" vertical="center" shrinkToFit="1"/>
    </xf>
    <xf numFmtId="178" fontId="11" fillId="3" borderId="53" xfId="4" applyNumberFormat="1" applyFont="1" applyFill="1" applyBorder="1" applyAlignment="1">
      <alignment horizontal="right" vertical="center"/>
    </xf>
    <xf numFmtId="0" fontId="19" fillId="0" borderId="64" xfId="0" applyFont="1" applyBorder="1" applyAlignment="1" applyProtection="1">
      <alignment horizontal="center" vertical="center" shrinkToFit="1"/>
      <protection locked="0"/>
    </xf>
    <xf numFmtId="0" fontId="11" fillId="0" borderId="0" xfId="0" applyFont="1" applyAlignment="1">
      <alignment vertical="center" textRotation="255"/>
    </xf>
    <xf numFmtId="178" fontId="11" fillId="0" borderId="0" xfId="0" applyNumberFormat="1" applyFont="1" applyAlignment="1" applyProtection="1">
      <alignment horizontal="right" vertical="center" shrinkToFit="1"/>
      <protection locked="0"/>
    </xf>
    <xf numFmtId="178" fontId="11" fillId="0" borderId="0" xfId="0" applyNumberFormat="1" applyFont="1" applyAlignment="1" applyProtection="1">
      <alignment vertical="center" shrinkToFit="1"/>
      <protection locked="0"/>
    </xf>
    <xf numFmtId="188" fontId="11" fillId="0" borderId="0" xfId="0" applyNumberFormat="1" applyFont="1" applyAlignment="1" applyProtection="1">
      <alignment horizontal="right" vertical="center" shrinkToFit="1"/>
      <protection locked="0"/>
    </xf>
    <xf numFmtId="178" fontId="11" fillId="0" borderId="0" xfId="4" applyNumberFormat="1" applyFont="1" applyFill="1" applyBorder="1" applyAlignment="1">
      <alignment horizontal="right" vertical="center"/>
    </xf>
    <xf numFmtId="0" fontId="19" fillId="0" borderId="0" xfId="0" applyFont="1" applyProtection="1">
      <alignment vertical="center"/>
      <protection locked="0"/>
    </xf>
    <xf numFmtId="0" fontId="11" fillId="0" borderId="2" xfId="0" applyFont="1" applyBorder="1" applyAlignment="1" applyProtection="1">
      <alignment vertical="center" shrinkToFit="1"/>
      <protection locked="0"/>
    </xf>
    <xf numFmtId="178" fontId="19" fillId="0" borderId="0" xfId="0" applyNumberFormat="1" applyFont="1" applyAlignment="1">
      <alignment vertical="center" shrinkToFit="1"/>
    </xf>
    <xf numFmtId="0" fontId="11" fillId="2" borderId="16" xfId="0" applyFont="1" applyFill="1" applyBorder="1">
      <alignment vertical="center"/>
    </xf>
    <xf numFmtId="0" fontId="11" fillId="0" borderId="65" xfId="0" applyFont="1" applyBorder="1" applyAlignment="1" applyProtection="1">
      <alignment horizontal="center" vertical="center" shrinkToFit="1"/>
      <protection locked="0"/>
    </xf>
    <xf numFmtId="178" fontId="11" fillId="3" borderId="1" xfId="0" applyNumberFormat="1" applyFont="1" applyFill="1" applyBorder="1">
      <alignment vertical="center"/>
    </xf>
    <xf numFmtId="0" fontId="11" fillId="0" borderId="77" xfId="0" applyFont="1" applyBorder="1" applyAlignment="1" applyProtection="1">
      <alignment horizontal="center" vertical="center" shrinkToFit="1"/>
      <protection locked="0"/>
    </xf>
    <xf numFmtId="178" fontId="11" fillId="0" borderId="3" xfId="0" applyNumberFormat="1" applyFont="1" applyBorder="1" applyAlignment="1" applyProtection="1">
      <alignment horizontal="right" vertical="center"/>
      <protection locked="0"/>
    </xf>
    <xf numFmtId="178" fontId="11" fillId="0" borderId="3" xfId="0" applyNumberFormat="1" applyFont="1" applyBorder="1" applyProtection="1">
      <alignment vertical="center"/>
      <protection locked="0"/>
    </xf>
    <xf numFmtId="178" fontId="11" fillId="0" borderId="12" xfId="0" applyNumberFormat="1" applyFont="1" applyBorder="1" applyAlignment="1" applyProtection="1">
      <alignment horizontal="right" vertical="center"/>
      <protection locked="0"/>
    </xf>
    <xf numFmtId="178" fontId="11" fillId="0" borderId="12" xfId="0" applyNumberFormat="1" applyFont="1" applyBorder="1" applyProtection="1">
      <alignment vertical="center"/>
      <protection locked="0"/>
    </xf>
    <xf numFmtId="0" fontId="33" fillId="0" borderId="0" xfId="0" applyFont="1">
      <alignment vertical="center"/>
    </xf>
    <xf numFmtId="0" fontId="33" fillId="0" borderId="0" xfId="0" applyFont="1" applyAlignment="1">
      <alignment vertical="center" shrinkToFit="1"/>
    </xf>
    <xf numFmtId="0" fontId="33" fillId="0" borderId="0" xfId="0" applyFont="1" applyAlignment="1">
      <alignment horizontal="center" vertical="center"/>
    </xf>
    <xf numFmtId="0" fontId="33" fillId="0" borderId="0" xfId="0" applyFont="1" applyAlignment="1"/>
    <xf numFmtId="0" fontId="33" fillId="0" borderId="23" xfId="0" applyFont="1" applyBorder="1" applyAlignment="1"/>
    <xf numFmtId="0" fontId="33" fillId="0" borderId="0" xfId="0" applyFont="1" applyAlignment="1">
      <alignment shrinkToFit="1"/>
    </xf>
    <xf numFmtId="0" fontId="33" fillId="0" borderId="23" xfId="0" applyFont="1" applyBorder="1" applyAlignment="1">
      <alignment horizontal="center" vertical="center"/>
    </xf>
    <xf numFmtId="0" fontId="33" fillId="0" borderId="0" xfId="0" applyFont="1" applyAlignment="1">
      <alignment horizontal="center" vertical="center" shrinkToFit="1"/>
    </xf>
    <xf numFmtId="0" fontId="33" fillId="4" borderId="52" xfId="0" applyFont="1" applyFill="1" applyBorder="1" applyAlignment="1">
      <alignment horizontal="center" vertical="center" shrinkToFit="1"/>
    </xf>
    <xf numFmtId="0" fontId="34" fillId="0" borderId="0" xfId="0" applyFont="1" applyProtection="1">
      <alignment vertical="center"/>
      <protection locked="0"/>
    </xf>
    <xf numFmtId="38" fontId="33" fillId="3" borderId="52" xfId="4" applyFont="1" applyFill="1" applyBorder="1" applyAlignment="1">
      <alignment horizontal="right" vertical="center" shrinkToFit="1"/>
    </xf>
    <xf numFmtId="38" fontId="33" fillId="0" borderId="71" xfId="0" applyNumberFormat="1" applyFont="1" applyBorder="1" applyAlignment="1" applyProtection="1">
      <alignment horizontal="right" vertical="center" shrinkToFit="1"/>
      <protection locked="0"/>
    </xf>
    <xf numFmtId="38" fontId="33" fillId="3" borderId="22" xfId="4" applyFont="1" applyFill="1" applyBorder="1" applyAlignment="1">
      <alignment horizontal="right" vertical="center" shrinkToFit="1"/>
    </xf>
    <xf numFmtId="38" fontId="33" fillId="0" borderId="78" xfId="0" applyNumberFormat="1" applyFont="1" applyBorder="1" applyAlignment="1" applyProtection="1">
      <alignment horizontal="right" vertical="center" shrinkToFit="1"/>
      <protection locked="0"/>
    </xf>
    <xf numFmtId="0" fontId="33" fillId="4" borderId="13" xfId="0" applyFont="1" applyFill="1" applyBorder="1" applyAlignment="1">
      <alignment horizontal="center" vertical="center"/>
    </xf>
    <xf numFmtId="0" fontId="33" fillId="3" borderId="22" xfId="0" applyFont="1" applyFill="1" applyBorder="1" applyAlignment="1">
      <alignment horizontal="right" vertical="center" shrinkToFit="1"/>
    </xf>
    <xf numFmtId="38" fontId="33" fillId="0" borderId="78" xfId="4" applyFont="1" applyFill="1" applyBorder="1" applyAlignment="1" applyProtection="1">
      <alignment horizontal="right" vertical="center" shrinkToFit="1"/>
      <protection locked="0"/>
    </xf>
    <xf numFmtId="0" fontId="33" fillId="4" borderId="12" xfId="0" applyFont="1" applyFill="1" applyBorder="1" applyAlignment="1">
      <alignment horizontal="center" vertical="center"/>
    </xf>
    <xf numFmtId="38" fontId="33" fillId="0" borderId="79" xfId="4" applyFont="1" applyFill="1" applyBorder="1" applyAlignment="1" applyProtection="1">
      <alignment horizontal="right" vertical="center" shrinkToFit="1"/>
      <protection locked="0"/>
    </xf>
    <xf numFmtId="38" fontId="33" fillId="3" borderId="53" xfId="4" applyFont="1" applyFill="1" applyBorder="1" applyAlignment="1">
      <alignment horizontal="right" vertical="center" shrinkToFit="1"/>
    </xf>
    <xf numFmtId="180" fontId="33" fillId="3" borderId="5" xfId="0" applyNumberFormat="1" applyFont="1" applyFill="1" applyBorder="1" applyAlignment="1">
      <alignment horizontal="right" vertical="center"/>
    </xf>
    <xf numFmtId="38" fontId="33" fillId="0" borderId="71" xfId="4" applyFont="1" applyFill="1" applyBorder="1" applyAlignment="1" applyProtection="1">
      <alignment horizontal="right" vertical="center" shrinkToFit="1"/>
      <protection locked="0"/>
    </xf>
    <xf numFmtId="180" fontId="33" fillId="3" borderId="7" xfId="4" applyNumberFormat="1" applyFont="1" applyFill="1" applyBorder="1" applyAlignment="1" applyProtection="1">
      <alignment horizontal="right" vertical="center"/>
    </xf>
    <xf numFmtId="38" fontId="33" fillId="4" borderId="5" xfId="4" applyFont="1" applyFill="1" applyBorder="1" applyAlignment="1" applyProtection="1">
      <alignment horizontal="center" vertical="center" wrapText="1"/>
    </xf>
    <xf numFmtId="38" fontId="33" fillId="4" borderId="12" xfId="4" applyFont="1" applyFill="1" applyBorder="1" applyAlignment="1" applyProtection="1">
      <alignment horizontal="center" vertical="center"/>
    </xf>
    <xf numFmtId="185" fontId="33" fillId="3" borderId="5" xfId="4" applyNumberFormat="1" applyFont="1" applyFill="1" applyBorder="1" applyAlignment="1" applyProtection="1">
      <alignment horizontal="right" vertical="center"/>
    </xf>
    <xf numFmtId="38" fontId="33" fillId="3" borderId="22" xfId="0" applyNumberFormat="1" applyFont="1" applyFill="1" applyBorder="1" applyAlignment="1">
      <alignment horizontal="right" vertical="center" shrinkToFit="1"/>
    </xf>
    <xf numFmtId="185" fontId="33" fillId="3" borderId="12" xfId="4" applyNumberFormat="1" applyFont="1" applyFill="1" applyBorder="1" applyAlignment="1" applyProtection="1">
      <alignment horizontal="right" vertical="center"/>
    </xf>
    <xf numFmtId="38" fontId="33" fillId="0" borderId="5" xfId="4" applyFont="1" applyFill="1" applyBorder="1" applyAlignment="1" applyProtection="1">
      <alignment horizontal="right" vertical="center"/>
      <protection locked="0"/>
    </xf>
    <xf numFmtId="38" fontId="33" fillId="3" borderId="1" xfId="4" applyFont="1" applyFill="1" applyBorder="1" applyAlignment="1">
      <alignment horizontal="right" vertical="center" shrinkToFit="1"/>
    </xf>
    <xf numFmtId="185" fontId="33" fillId="3" borderId="13" xfId="4" applyNumberFormat="1" applyFont="1" applyFill="1" applyBorder="1" applyAlignment="1" applyProtection="1">
      <alignment horizontal="right" vertical="center"/>
    </xf>
    <xf numFmtId="185" fontId="33" fillId="3" borderId="7" xfId="4" applyNumberFormat="1" applyFont="1" applyFill="1" applyBorder="1" applyAlignment="1" applyProtection="1">
      <alignment horizontal="right" vertical="center"/>
    </xf>
    <xf numFmtId="0" fontId="33" fillId="4" borderId="45" xfId="0" applyFont="1" applyFill="1" applyBorder="1" applyAlignment="1">
      <alignment horizontal="center" vertical="center"/>
    </xf>
    <xf numFmtId="0" fontId="33" fillId="4" borderId="69" xfId="0" applyFont="1" applyFill="1" applyBorder="1" applyAlignment="1">
      <alignment horizontal="center" vertical="center"/>
    </xf>
    <xf numFmtId="58" fontId="11" fillId="3" borderId="42" xfId="0" applyNumberFormat="1" applyFont="1" applyFill="1" applyBorder="1" applyAlignment="1" applyProtection="1">
      <alignment horizontal="right" vertical="center" shrinkToFit="1"/>
      <protection locked="0"/>
    </xf>
    <xf numFmtId="0" fontId="33" fillId="4" borderId="63" xfId="0" applyFont="1" applyFill="1" applyBorder="1" applyAlignment="1">
      <alignment horizontal="center" vertical="center"/>
    </xf>
    <xf numFmtId="0" fontId="33" fillId="4" borderId="66" xfId="0" applyFont="1" applyFill="1" applyBorder="1">
      <alignment vertical="center"/>
    </xf>
    <xf numFmtId="181" fontId="33" fillId="0" borderId="45" xfId="0" applyNumberFormat="1" applyFont="1" applyBorder="1" applyAlignment="1" applyProtection="1">
      <alignment horizontal="center" vertical="center" shrinkToFit="1"/>
      <protection locked="0"/>
    </xf>
    <xf numFmtId="0" fontId="33" fillId="0" borderId="45" xfId="0" applyFont="1" applyBorder="1" applyAlignment="1" applyProtection="1">
      <alignment horizontal="center" vertical="center" shrinkToFit="1"/>
      <protection locked="0"/>
    </xf>
    <xf numFmtId="38" fontId="33" fillId="0" borderId="79" xfId="0" applyNumberFormat="1" applyFont="1" applyBorder="1" applyAlignment="1" applyProtection="1">
      <alignment horizontal="right" vertical="center" shrinkToFit="1"/>
      <protection locked="0"/>
    </xf>
    <xf numFmtId="0" fontId="33" fillId="3" borderId="22" xfId="0" applyFont="1" applyFill="1" applyBorder="1" applyAlignment="1">
      <alignment vertical="center" shrinkToFit="1"/>
    </xf>
    <xf numFmtId="0" fontId="11" fillId="0" borderId="0" xfId="0" applyFont="1" applyAlignment="1">
      <alignment horizontal="left" vertical="center" wrapText="1"/>
    </xf>
    <xf numFmtId="0" fontId="11" fillId="5" borderId="42" xfId="0" applyFont="1" applyFill="1" applyBorder="1" applyAlignment="1">
      <alignment horizontal="center" vertical="center"/>
    </xf>
    <xf numFmtId="0" fontId="11" fillId="4" borderId="1" xfId="0" applyFont="1" applyFill="1" applyBorder="1" applyAlignment="1">
      <alignment horizontal="center" vertical="center"/>
    </xf>
    <xf numFmtId="0" fontId="18" fillId="0" borderId="0" xfId="0" applyFont="1" applyAlignment="1">
      <alignment vertical="center" wrapText="1"/>
    </xf>
    <xf numFmtId="0" fontId="36" fillId="0" borderId="0" xfId="0" applyFont="1">
      <alignment vertical="center"/>
    </xf>
    <xf numFmtId="0" fontId="37" fillId="4" borderId="38" xfId="5" applyFont="1" applyFill="1" applyBorder="1" applyAlignment="1">
      <alignment horizontal="center" vertical="center"/>
    </xf>
    <xf numFmtId="38" fontId="37" fillId="4" borderId="14" xfId="6" applyFont="1" applyFill="1" applyBorder="1" applyAlignment="1" applyProtection="1">
      <alignment horizontal="center" vertical="center" wrapText="1"/>
    </xf>
    <xf numFmtId="0" fontId="27" fillId="5" borderId="105" xfId="0" applyFont="1" applyFill="1" applyBorder="1" applyAlignment="1">
      <alignment horizontal="center" vertical="center"/>
    </xf>
    <xf numFmtId="0" fontId="11" fillId="0" borderId="105" xfId="0" applyFont="1" applyBorder="1" applyAlignment="1">
      <alignment horizontal="center" vertical="center"/>
    </xf>
    <xf numFmtId="178" fontId="18" fillId="3" borderId="88" xfId="0" applyNumberFormat="1" applyFont="1" applyFill="1" applyBorder="1" applyAlignment="1">
      <alignment vertical="center" shrinkToFit="1"/>
    </xf>
    <xf numFmtId="178" fontId="18" fillId="3" borderId="100" xfId="0" applyNumberFormat="1" applyFont="1" applyFill="1" applyBorder="1" applyAlignment="1">
      <alignment vertical="center" shrinkToFit="1"/>
    </xf>
    <xf numFmtId="189" fontId="11" fillId="3" borderId="44" xfId="0" applyNumberFormat="1" applyFont="1" applyFill="1" applyBorder="1" applyAlignment="1" applyProtection="1">
      <alignment horizontal="center" vertical="center" shrinkToFit="1"/>
      <protection locked="0"/>
    </xf>
    <xf numFmtId="185" fontId="33" fillId="0" borderId="12" xfId="4" applyNumberFormat="1" applyFont="1" applyFill="1" applyBorder="1" applyAlignment="1" applyProtection="1">
      <alignment horizontal="center" vertical="center"/>
      <protection locked="0"/>
    </xf>
    <xf numFmtId="0" fontId="38" fillId="0" borderId="0" xfId="0" applyFont="1">
      <alignment vertical="center"/>
    </xf>
    <xf numFmtId="191" fontId="30" fillId="3" borderId="65" xfId="0" applyNumberFormat="1" applyFont="1" applyFill="1" applyBorder="1" applyAlignment="1">
      <alignment vertical="center" shrinkToFit="1"/>
    </xf>
    <xf numFmtId="191" fontId="30" fillId="3" borderId="77" xfId="0" applyNumberFormat="1" applyFont="1" applyFill="1" applyBorder="1" applyAlignment="1">
      <alignment vertical="center" shrinkToFit="1"/>
    </xf>
    <xf numFmtId="191" fontId="30" fillId="3" borderId="32" xfId="0" applyNumberFormat="1" applyFont="1" applyFill="1" applyBorder="1" applyAlignment="1">
      <alignment vertical="center" shrinkToFit="1"/>
    </xf>
    <xf numFmtId="191" fontId="30" fillId="3" borderId="99" xfId="0" applyNumberFormat="1" applyFont="1" applyFill="1" applyBorder="1" applyAlignment="1">
      <alignment vertical="center" shrinkToFit="1"/>
    </xf>
    <xf numFmtId="0" fontId="11" fillId="0" borderId="3" xfId="0" applyFont="1" applyBorder="1" applyAlignment="1">
      <alignment vertical="center" wrapText="1" shrinkToFit="1"/>
    </xf>
    <xf numFmtId="0" fontId="11" fillId="0" borderId="3" xfId="0" applyFont="1" applyBorder="1" applyAlignment="1" applyProtection="1">
      <alignment vertical="center" wrapText="1" shrinkToFit="1"/>
      <protection locked="0"/>
    </xf>
    <xf numFmtId="0" fontId="11" fillId="0" borderId="12" xfId="0" applyFont="1" applyBorder="1" applyAlignment="1">
      <alignment vertical="center" wrapText="1" shrinkToFit="1"/>
    </xf>
    <xf numFmtId="0" fontId="11" fillId="0" borderId="12" xfId="0" applyFont="1" applyBorder="1" applyAlignment="1" applyProtection="1">
      <alignment vertical="center" wrapText="1" shrinkToFit="1"/>
      <protection locked="0"/>
    </xf>
    <xf numFmtId="0" fontId="11" fillId="0" borderId="13" xfId="0" applyFont="1" applyBorder="1" applyAlignment="1">
      <alignment vertical="center" wrapText="1" shrinkToFit="1"/>
    </xf>
    <xf numFmtId="0" fontId="11" fillId="0" borderId="13" xfId="0" applyFont="1" applyBorder="1" applyAlignment="1" applyProtection="1">
      <alignment vertical="center" wrapText="1" shrinkToFit="1"/>
      <protection locked="0"/>
    </xf>
    <xf numFmtId="0" fontId="39" fillId="0" borderId="0" xfId="0" applyFont="1">
      <alignment vertical="center"/>
    </xf>
    <xf numFmtId="49" fontId="39" fillId="0" borderId="0" xfId="0" applyNumberFormat="1" applyFont="1">
      <alignment vertical="center"/>
    </xf>
    <xf numFmtId="0" fontId="41" fillId="0" borderId="0" xfId="0" applyFont="1" applyAlignment="1">
      <alignment vertical="top"/>
    </xf>
    <xf numFmtId="0" fontId="40" fillId="0" borderId="0" xfId="0" applyFont="1">
      <alignment vertical="center"/>
    </xf>
    <xf numFmtId="49" fontId="11" fillId="4" borderId="42" xfId="0" applyNumberFormat="1" applyFont="1" applyFill="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49" fontId="11" fillId="0" borderId="1" xfId="0" applyNumberFormat="1" applyFont="1" applyBorder="1" applyAlignment="1">
      <alignment horizontal="center" vertical="center"/>
    </xf>
    <xf numFmtId="0" fontId="11" fillId="4" borderId="38" xfId="0" applyFont="1" applyFill="1" applyBorder="1" applyAlignment="1">
      <alignment horizontal="center" vertical="center" wrapText="1"/>
    </xf>
    <xf numFmtId="0" fontId="19" fillId="4" borderId="38" xfId="0" applyFont="1" applyFill="1" applyBorder="1">
      <alignment vertical="center"/>
    </xf>
    <xf numFmtId="58" fontId="11" fillId="4" borderId="38" xfId="0" applyNumberFormat="1" applyFont="1" applyFill="1" applyBorder="1" applyAlignment="1" applyProtection="1">
      <alignment horizontal="center" vertical="center"/>
      <protection locked="0"/>
    </xf>
    <xf numFmtId="178" fontId="18" fillId="3" borderId="46" xfId="0" applyNumberFormat="1" applyFont="1" applyFill="1" applyBorder="1" applyAlignment="1">
      <alignment vertical="center" shrinkToFit="1"/>
    </xf>
    <xf numFmtId="178" fontId="18" fillId="3" borderId="31" xfId="0" applyNumberFormat="1" applyFont="1" applyFill="1" applyBorder="1" applyAlignment="1">
      <alignment vertical="center" shrinkToFit="1"/>
    </xf>
    <xf numFmtId="178" fontId="18" fillId="3" borderId="111" xfId="0" applyNumberFormat="1" applyFont="1" applyFill="1" applyBorder="1" applyAlignment="1">
      <alignment vertical="center" shrinkToFit="1"/>
    </xf>
    <xf numFmtId="178" fontId="18" fillId="3" borderId="112" xfId="0" applyNumberFormat="1" applyFont="1" applyFill="1" applyBorder="1" applyAlignment="1">
      <alignment vertical="center" shrinkToFit="1"/>
    </xf>
    <xf numFmtId="0" fontId="16" fillId="0" borderId="0" xfId="5" applyFont="1" applyAlignment="1">
      <alignment horizontal="right" vertical="center"/>
    </xf>
    <xf numFmtId="0" fontId="11" fillId="5" borderId="116" xfId="0" applyFont="1" applyFill="1" applyBorder="1" applyAlignment="1">
      <alignment horizontal="center" vertical="center"/>
    </xf>
    <xf numFmtId="0" fontId="11" fillId="5" borderId="125" xfId="0" applyFont="1" applyFill="1" applyBorder="1" applyAlignment="1">
      <alignment horizontal="center" vertical="center"/>
    </xf>
    <xf numFmtId="0" fontId="18" fillId="4" borderId="130" xfId="0" applyFont="1" applyFill="1" applyBorder="1" applyAlignment="1">
      <alignment horizontal="center" vertical="center"/>
    </xf>
    <xf numFmtId="0" fontId="18" fillId="4" borderId="136" xfId="0" applyFont="1" applyFill="1" applyBorder="1" applyAlignment="1">
      <alignment horizontal="center" vertical="center" wrapText="1"/>
    </xf>
    <xf numFmtId="0" fontId="11" fillId="5" borderId="53" xfId="0" applyFont="1" applyFill="1" applyBorder="1" applyAlignment="1">
      <alignment horizontal="center" vertical="center"/>
    </xf>
    <xf numFmtId="0" fontId="26" fillId="5" borderId="125" xfId="0" applyFont="1" applyFill="1" applyBorder="1" applyAlignment="1">
      <alignment horizontal="center" vertical="center" wrapText="1"/>
    </xf>
    <xf numFmtId="0" fontId="11" fillId="0" borderId="138" xfId="0" applyFont="1" applyBorder="1" applyAlignment="1">
      <alignment vertical="center" textRotation="255"/>
    </xf>
    <xf numFmtId="0" fontId="28" fillId="5" borderId="139" xfId="0" applyFont="1" applyFill="1" applyBorder="1" applyAlignment="1">
      <alignment horizontal="center" vertical="center"/>
    </xf>
    <xf numFmtId="185" fontId="33" fillId="0" borderId="78" xfId="4" applyNumberFormat="1" applyFont="1" applyFill="1" applyBorder="1" applyAlignment="1" applyProtection="1">
      <alignment horizontal="right" vertical="center"/>
    </xf>
    <xf numFmtId="185" fontId="33" fillId="0" borderId="79" xfId="4" applyNumberFormat="1" applyFont="1" applyFill="1" applyBorder="1" applyAlignment="1" applyProtection="1">
      <alignment horizontal="right" vertical="center"/>
    </xf>
    <xf numFmtId="186" fontId="33" fillId="0" borderId="62" xfId="0" applyNumberFormat="1" applyFont="1" applyBorder="1" applyAlignment="1">
      <alignment horizontal="center" vertical="center"/>
    </xf>
    <xf numFmtId="0" fontId="33" fillId="0" borderId="0" xfId="0" applyFont="1" applyAlignment="1">
      <alignment horizontal="center" vertical="center" wrapText="1"/>
    </xf>
    <xf numFmtId="0" fontId="33" fillId="0" borderId="15" xfId="0" applyFont="1" applyBorder="1" applyAlignment="1">
      <alignment horizontal="center" vertical="center"/>
    </xf>
    <xf numFmtId="0" fontId="33" fillId="0" borderId="15" xfId="0" applyFont="1" applyBorder="1">
      <alignment vertical="center"/>
    </xf>
    <xf numFmtId="0" fontId="11" fillId="4" borderId="13" xfId="0" applyFont="1" applyFill="1" applyBorder="1" applyAlignment="1">
      <alignment horizontal="center" vertical="center"/>
    </xf>
    <xf numFmtId="183" fontId="11" fillId="4" borderId="60" xfId="0" applyNumberFormat="1" applyFont="1" applyFill="1" applyBorder="1" applyAlignment="1" applyProtection="1">
      <alignment horizontal="right" vertical="top" shrinkToFit="1"/>
      <protection locked="0"/>
    </xf>
    <xf numFmtId="0" fontId="45" fillId="0" borderId="0" xfId="0" applyFont="1">
      <alignment vertical="center"/>
    </xf>
    <xf numFmtId="185" fontId="33" fillId="3" borderId="43" xfId="0" applyNumberFormat="1" applyFont="1" applyFill="1" applyBorder="1" applyAlignment="1" applyProtection="1">
      <alignment horizontal="center" vertical="center"/>
      <protection locked="0"/>
    </xf>
    <xf numFmtId="186" fontId="33" fillId="0" borderId="79" xfId="0" applyNumberFormat="1" applyFont="1" applyBorder="1" applyAlignment="1">
      <alignment horizontal="center" vertical="center"/>
    </xf>
    <xf numFmtId="186" fontId="33" fillId="3" borderId="38" xfId="4" applyNumberFormat="1" applyFont="1" applyFill="1" applyBorder="1" applyAlignment="1">
      <alignment horizontal="center" vertical="center"/>
    </xf>
    <xf numFmtId="192" fontId="33" fillId="3" borderId="43" xfId="0" applyNumberFormat="1" applyFont="1" applyFill="1" applyBorder="1" applyAlignment="1" applyProtection="1">
      <alignment horizontal="center" vertical="center"/>
      <protection locked="0"/>
    </xf>
    <xf numFmtId="185" fontId="18" fillId="3" borderId="68" xfId="0" applyNumberFormat="1" applyFont="1" applyFill="1" applyBorder="1" applyAlignment="1">
      <alignment vertical="center" shrinkToFit="1"/>
    </xf>
    <xf numFmtId="185" fontId="33" fillId="3" borderId="1" xfId="4" applyNumberFormat="1" applyFont="1" applyFill="1" applyBorder="1" applyAlignment="1">
      <alignment horizontal="right" vertical="center" shrinkToFit="1"/>
    </xf>
    <xf numFmtId="0" fontId="21" fillId="0" borderId="0" xfId="0" applyFont="1" applyAlignment="1">
      <alignment horizontal="center" vertical="center" shrinkToFit="1"/>
    </xf>
    <xf numFmtId="0" fontId="47" fillId="0" borderId="0" xfId="0" applyFont="1" applyAlignment="1">
      <alignment horizontal="center" vertical="top" wrapText="1"/>
    </xf>
    <xf numFmtId="0" fontId="47" fillId="0" borderId="0" xfId="0" applyFont="1" applyAlignment="1">
      <alignment vertical="top" shrinkToFit="1"/>
    </xf>
    <xf numFmtId="49" fontId="18" fillId="0" borderId="0" xfId="0" applyNumberFormat="1" applyFont="1" applyProtection="1">
      <alignment vertical="center"/>
      <protection locked="0"/>
    </xf>
    <xf numFmtId="0" fontId="18" fillId="0" borderId="0" xfId="0" applyFont="1" applyAlignment="1">
      <alignment vertical="top"/>
    </xf>
    <xf numFmtId="0" fontId="48" fillId="0" borderId="0" xfId="0" applyFont="1">
      <alignment vertical="center"/>
    </xf>
    <xf numFmtId="193" fontId="42" fillId="0" borderId="0" xfId="0" applyNumberFormat="1" applyFont="1" applyAlignment="1">
      <alignment vertical="center" shrinkToFit="1"/>
    </xf>
    <xf numFmtId="0" fontId="42" fillId="0" borderId="0" xfId="0" applyFont="1">
      <alignment vertical="center"/>
    </xf>
    <xf numFmtId="0" fontId="18" fillId="0" borderId="0" xfId="0" applyFont="1" applyAlignment="1">
      <alignment vertical="top" wrapText="1"/>
    </xf>
    <xf numFmtId="191" fontId="30" fillId="3" borderId="31" xfId="0" applyNumberFormat="1" applyFont="1" applyFill="1" applyBorder="1" applyAlignment="1">
      <alignment vertical="center" shrinkToFit="1"/>
    </xf>
    <xf numFmtId="0" fontId="21" fillId="0" borderId="24" xfId="0" applyFont="1" applyBorder="1" applyAlignment="1" applyProtection="1">
      <alignment vertical="top"/>
      <protection locked="0"/>
    </xf>
    <xf numFmtId="38" fontId="33" fillId="3" borderId="1" xfId="4" applyFont="1" applyFill="1" applyBorder="1" applyAlignment="1">
      <alignment vertical="center" shrinkToFit="1"/>
    </xf>
    <xf numFmtId="0" fontId="41" fillId="0" borderId="0" xfId="0" applyFont="1">
      <alignment vertical="center"/>
    </xf>
    <xf numFmtId="0" fontId="46" fillId="0" borderId="0" xfId="5" applyFont="1" applyAlignment="1">
      <alignment horizontal="center" vertical="center"/>
    </xf>
    <xf numFmtId="0" fontId="18" fillId="0" borderId="0" xfId="0" applyFont="1">
      <alignment vertical="center"/>
    </xf>
    <xf numFmtId="0" fontId="44" fillId="0" borderId="0" xfId="0" applyFont="1">
      <alignment vertical="center"/>
    </xf>
    <xf numFmtId="0" fontId="43" fillId="0" borderId="0" xfId="0" applyFont="1" applyAlignment="1">
      <alignment vertical="center" wrapText="1"/>
    </xf>
    <xf numFmtId="0" fontId="43" fillId="0" borderId="0" xfId="0" applyFont="1">
      <alignment vertical="center"/>
    </xf>
    <xf numFmtId="38" fontId="44" fillId="0" borderId="0" xfId="6" applyFont="1" applyFill="1" applyBorder="1" applyAlignment="1">
      <alignment horizontal="left" vertical="center"/>
    </xf>
    <xf numFmtId="0" fontId="18" fillId="4" borderId="116" xfId="0" applyFont="1" applyFill="1" applyBorder="1" applyAlignment="1">
      <alignment horizontal="center" vertical="center" wrapText="1"/>
    </xf>
    <xf numFmtId="0" fontId="11" fillId="0" borderId="0" xfId="0" applyFont="1" applyAlignment="1">
      <alignment horizontal="left" vertical="top" wrapText="1"/>
    </xf>
    <xf numFmtId="0" fontId="21" fillId="0" borderId="0" xfId="0" applyFont="1" applyAlignment="1">
      <alignment horizontal="center" vertical="center"/>
    </xf>
    <xf numFmtId="0" fontId="0" fillId="0" borderId="0" xfId="3" applyFont="1">
      <alignment vertical="center"/>
    </xf>
    <xf numFmtId="0" fontId="25" fillId="0" borderId="0" xfId="0" applyFont="1" applyAlignment="1">
      <alignment horizontal="center" vertical="top" wrapText="1"/>
    </xf>
    <xf numFmtId="0" fontId="25" fillId="0" borderId="0" xfId="0" applyFont="1" applyAlignment="1">
      <alignment vertical="top" shrinkToFit="1"/>
    </xf>
    <xf numFmtId="0" fontId="11" fillId="0" borderId="0" xfId="0" applyFont="1" applyAlignment="1">
      <alignment vertical="top"/>
    </xf>
    <xf numFmtId="0" fontId="11" fillId="5" borderId="130" xfId="0" applyFont="1" applyFill="1" applyBorder="1" applyAlignment="1">
      <alignment horizontal="center" vertical="center"/>
    </xf>
    <xf numFmtId="0" fontId="11" fillId="5" borderId="96" xfId="0" applyFont="1" applyFill="1" applyBorder="1" applyAlignment="1">
      <alignment horizontal="center" vertical="center" wrapText="1"/>
    </xf>
    <xf numFmtId="0" fontId="21" fillId="0" borderId="0" xfId="0" applyFont="1" applyAlignment="1">
      <alignment vertical="top" wrapText="1"/>
    </xf>
    <xf numFmtId="49" fontId="11" fillId="4" borderId="1" xfId="0" applyNumberFormat="1" applyFont="1" applyFill="1" applyBorder="1" applyAlignment="1" applyProtection="1">
      <alignment horizontal="center" vertical="center"/>
      <protection locked="0"/>
    </xf>
    <xf numFmtId="49" fontId="11" fillId="0" borderId="43" xfId="0" applyNumberFormat="1" applyFont="1" applyBorder="1" applyAlignment="1" applyProtection="1">
      <alignment horizontal="center" vertical="center"/>
      <protection locked="0"/>
    </xf>
    <xf numFmtId="49" fontId="11" fillId="0" borderId="42" xfId="0" applyNumberFormat="1" applyFont="1" applyBorder="1" applyAlignment="1" applyProtection="1">
      <alignment horizontal="center" vertical="center"/>
      <protection locked="0"/>
    </xf>
    <xf numFmtId="182" fontId="11" fillId="4" borderId="38" xfId="0" applyNumberFormat="1" applyFont="1" applyFill="1" applyBorder="1" applyAlignment="1">
      <alignment horizontal="center" vertical="center"/>
    </xf>
    <xf numFmtId="189" fontId="11" fillId="3" borderId="44" xfId="0" applyNumberFormat="1" applyFont="1" applyFill="1" applyBorder="1" applyAlignment="1" applyProtection="1">
      <alignment vertical="center" shrinkToFit="1"/>
      <protection locked="0"/>
    </xf>
    <xf numFmtId="38" fontId="18" fillId="3" borderId="46" xfId="0" applyNumberFormat="1" applyFont="1" applyFill="1" applyBorder="1" applyAlignment="1">
      <alignment vertical="center" wrapText="1"/>
    </xf>
    <xf numFmtId="38" fontId="18" fillId="3" borderId="31" xfId="0" applyNumberFormat="1" applyFont="1" applyFill="1" applyBorder="1" applyAlignment="1">
      <alignment vertical="center" wrapText="1"/>
    </xf>
    <xf numFmtId="38" fontId="18" fillId="3" borderId="50" xfId="0" applyNumberFormat="1" applyFont="1" applyFill="1" applyBorder="1" applyAlignment="1">
      <alignment vertical="center" wrapText="1"/>
    </xf>
    <xf numFmtId="38" fontId="18" fillId="3" borderId="112" xfId="0" applyNumberFormat="1" applyFont="1" applyFill="1" applyBorder="1" applyAlignment="1">
      <alignment vertical="center" wrapText="1"/>
    </xf>
    <xf numFmtId="0" fontId="22" fillId="0" borderId="0" xfId="0" applyFont="1" applyAlignment="1">
      <alignment vertical="center" shrinkToFit="1"/>
    </xf>
    <xf numFmtId="0" fontId="43" fillId="0" borderId="0" xfId="0" applyFont="1" applyAlignment="1">
      <alignment vertical="top" wrapText="1"/>
    </xf>
    <xf numFmtId="178" fontId="18" fillId="3" borderId="8" xfId="0" applyNumberFormat="1" applyFont="1" applyFill="1" applyBorder="1" applyAlignment="1">
      <alignment vertical="center" shrinkToFit="1"/>
    </xf>
    <xf numFmtId="194" fontId="18" fillId="3" borderId="29" xfId="0" applyNumberFormat="1" applyFont="1" applyFill="1" applyBorder="1" applyAlignment="1">
      <alignment vertical="center" shrinkToFit="1"/>
    </xf>
    <xf numFmtId="194" fontId="18" fillId="3" borderId="77" xfId="0" applyNumberFormat="1" applyFont="1" applyFill="1" applyBorder="1" applyAlignment="1">
      <alignment vertical="center" shrinkToFit="1"/>
    </xf>
    <xf numFmtId="178" fontId="18" fillId="3" borderId="70" xfId="0" applyNumberFormat="1" applyFont="1" applyFill="1" applyBorder="1" applyAlignment="1">
      <alignment vertical="center" shrinkToFit="1"/>
    </xf>
    <xf numFmtId="194" fontId="18" fillId="3" borderId="120" xfId="0" applyNumberFormat="1" applyFont="1" applyFill="1" applyBorder="1" applyAlignment="1">
      <alignment vertical="center" shrinkToFit="1"/>
    </xf>
    <xf numFmtId="178" fontId="18" fillId="3" borderId="156" xfId="0" applyNumberFormat="1" applyFont="1" applyFill="1" applyBorder="1" applyAlignment="1">
      <alignment vertical="center" shrinkToFit="1"/>
    </xf>
    <xf numFmtId="194" fontId="18" fillId="3" borderId="157" xfId="0" applyNumberFormat="1" applyFont="1" applyFill="1" applyBorder="1" applyAlignment="1">
      <alignment vertical="center" shrinkToFit="1"/>
    </xf>
    <xf numFmtId="194" fontId="18" fillId="3" borderId="26" xfId="0" applyNumberFormat="1" applyFont="1" applyFill="1" applyBorder="1" applyAlignment="1">
      <alignment vertical="center" shrinkToFit="1"/>
    </xf>
    <xf numFmtId="178" fontId="18" fillId="3" borderId="159" xfId="0" applyNumberFormat="1" applyFont="1" applyFill="1" applyBorder="1" applyAlignment="1">
      <alignment vertical="center" shrinkToFit="1"/>
    </xf>
    <xf numFmtId="194" fontId="18" fillId="3" borderId="100" xfId="0" applyNumberFormat="1" applyFont="1" applyFill="1" applyBorder="1" applyAlignment="1">
      <alignment vertical="center" shrinkToFit="1"/>
    </xf>
    <xf numFmtId="185" fontId="18" fillId="3" borderId="160" xfId="0" applyNumberFormat="1" applyFont="1" applyFill="1" applyBorder="1" applyAlignment="1">
      <alignment vertical="center" shrinkToFit="1"/>
    </xf>
    <xf numFmtId="180" fontId="18" fillId="3" borderId="160" xfId="0" applyNumberFormat="1" applyFont="1" applyFill="1" applyBorder="1" applyAlignment="1">
      <alignment vertical="center" shrinkToFit="1"/>
    </xf>
    <xf numFmtId="191" fontId="18" fillId="3" borderId="90" xfId="11" applyNumberFormat="1" applyFont="1" applyFill="1" applyBorder="1" applyAlignment="1">
      <alignment vertical="center" shrinkToFit="1"/>
    </xf>
    <xf numFmtId="0" fontId="54" fillId="0" borderId="1" xfId="0" applyFont="1" applyBorder="1">
      <alignment vertical="center"/>
    </xf>
    <xf numFmtId="14" fontId="11" fillId="3" borderId="36" xfId="0" applyNumberFormat="1" applyFont="1" applyFill="1" applyBorder="1" applyAlignment="1" applyProtection="1">
      <alignment horizontal="center" vertical="center" wrapText="1"/>
      <protection locked="0"/>
    </xf>
    <xf numFmtId="0" fontId="11" fillId="4" borderId="10" xfId="0" applyFont="1" applyFill="1" applyBorder="1" applyAlignment="1">
      <alignment horizontal="center" vertical="center"/>
    </xf>
    <xf numFmtId="58" fontId="11" fillId="4" borderId="47" xfId="0" applyNumberFormat="1" applyFont="1" applyFill="1" applyBorder="1" applyAlignment="1" applyProtection="1">
      <alignment horizontal="center" vertical="top" shrinkToFit="1"/>
      <protection locked="0"/>
    </xf>
    <xf numFmtId="14" fontId="11" fillId="0" borderId="3" xfId="0" applyNumberFormat="1" applyFont="1" applyBorder="1" applyAlignment="1">
      <alignment horizontal="center" vertical="top" shrinkToFit="1"/>
    </xf>
    <xf numFmtId="192" fontId="11" fillId="0" borderId="47" xfId="0" applyNumberFormat="1" applyFont="1" applyBorder="1" applyAlignment="1">
      <alignment horizontal="center" vertical="top" shrinkToFit="1"/>
    </xf>
    <xf numFmtId="58" fontId="11" fillId="4" borderId="45" xfId="0" applyNumberFormat="1" applyFont="1" applyFill="1" applyBorder="1" applyAlignment="1" applyProtection="1">
      <alignment horizontal="center" vertical="top" shrinkToFit="1"/>
      <protection locked="0"/>
    </xf>
    <xf numFmtId="14" fontId="11" fillId="0" borderId="12" xfId="0" applyNumberFormat="1" applyFont="1" applyBorder="1" applyAlignment="1">
      <alignment horizontal="center" vertical="top" shrinkToFit="1"/>
    </xf>
    <xf numFmtId="192" fontId="11" fillId="0" borderId="45" xfId="0" applyNumberFormat="1" applyFont="1" applyBorder="1" applyAlignment="1">
      <alignment horizontal="center" vertical="top" shrinkToFit="1"/>
    </xf>
    <xf numFmtId="183" fontId="11" fillId="4" borderId="59" xfId="0" applyNumberFormat="1" applyFont="1" applyFill="1" applyBorder="1" applyAlignment="1" applyProtection="1">
      <alignment horizontal="center" vertical="top" shrinkToFit="1"/>
      <protection locked="0"/>
    </xf>
    <xf numFmtId="183" fontId="11" fillId="4" borderId="60" xfId="0" applyNumberFormat="1" applyFont="1" applyFill="1" applyBorder="1" applyAlignment="1" applyProtection="1">
      <alignment horizontal="center" vertical="top" shrinkToFit="1"/>
      <protection locked="0"/>
    </xf>
    <xf numFmtId="192" fontId="11" fillId="3" borderId="13" xfId="0" applyNumberFormat="1" applyFont="1" applyFill="1" applyBorder="1" applyAlignment="1" applyProtection="1">
      <alignment horizontal="center" vertical="top" shrinkToFit="1"/>
      <protection locked="0"/>
    </xf>
    <xf numFmtId="0" fontId="11" fillId="4" borderId="55" xfId="0" applyFont="1" applyFill="1" applyBorder="1" applyAlignment="1">
      <alignment vertical="center" textRotation="255"/>
    </xf>
    <xf numFmtId="0" fontId="41" fillId="0" borderId="0" xfId="0" applyFont="1" applyAlignment="1">
      <alignment vertical="top" wrapText="1"/>
    </xf>
    <xf numFmtId="0" fontId="21" fillId="0" borderId="0" xfId="0" applyFont="1" applyAlignment="1">
      <alignment vertical="center" wrapText="1"/>
    </xf>
    <xf numFmtId="0" fontId="19" fillId="6" borderId="0" xfId="0" applyFont="1" applyFill="1">
      <alignment vertical="center"/>
    </xf>
    <xf numFmtId="0" fontId="26" fillId="4" borderId="162" xfId="0" applyFont="1" applyFill="1" applyBorder="1" applyAlignment="1">
      <alignment vertical="center" textRotation="255"/>
    </xf>
    <xf numFmtId="0" fontId="43" fillId="0" borderId="24" xfId="0" applyFont="1" applyBorder="1" applyAlignment="1">
      <alignment vertical="center" wrapText="1"/>
    </xf>
    <xf numFmtId="0" fontId="19" fillId="0" borderId="26" xfId="0" applyFont="1" applyBorder="1">
      <alignment vertical="center"/>
    </xf>
    <xf numFmtId="0" fontId="11" fillId="0" borderId="24" xfId="0" applyFont="1" applyBorder="1" applyAlignment="1">
      <alignment vertical="center" wrapText="1"/>
    </xf>
    <xf numFmtId="0" fontId="41" fillId="0" borderId="24" xfId="0" applyFont="1" applyBorder="1" applyAlignment="1" applyProtection="1">
      <alignment vertical="center" wrapText="1"/>
      <protection locked="0"/>
    </xf>
    <xf numFmtId="0" fontId="28" fillId="0" borderId="24" xfId="0" applyFont="1" applyBorder="1" applyAlignment="1">
      <alignment vertical="center" wrapText="1"/>
    </xf>
    <xf numFmtId="0" fontId="28" fillId="0" borderId="0" xfId="0" applyFont="1" applyAlignment="1">
      <alignment vertical="center" wrapText="1"/>
    </xf>
    <xf numFmtId="0" fontId="26" fillId="0" borderId="0" xfId="0" applyFont="1" applyAlignment="1">
      <alignment vertical="center" textRotation="255"/>
    </xf>
    <xf numFmtId="0" fontId="35" fillId="4" borderId="162" xfId="0" applyFont="1" applyFill="1" applyBorder="1" applyAlignment="1">
      <alignment vertical="center" textRotation="255"/>
    </xf>
    <xf numFmtId="0" fontId="26" fillId="4" borderId="55" xfId="0" applyFont="1" applyFill="1" applyBorder="1" applyAlignment="1">
      <alignment vertical="center" textRotation="255"/>
    </xf>
    <xf numFmtId="0" fontId="35" fillId="0" borderId="0" xfId="0" applyFont="1" applyAlignment="1">
      <alignment vertical="center" wrapText="1"/>
    </xf>
    <xf numFmtId="0" fontId="21" fillId="0" borderId="24" xfId="0" applyFont="1" applyBorder="1" applyAlignment="1">
      <alignment vertical="center" wrapText="1"/>
    </xf>
    <xf numFmtId="0" fontId="26" fillId="0" borderId="0" xfId="0" applyFont="1">
      <alignment vertical="center"/>
    </xf>
    <xf numFmtId="0" fontId="57" fillId="0" borderId="0" xfId="0" applyFont="1">
      <alignment vertical="center"/>
    </xf>
    <xf numFmtId="0" fontId="57" fillId="0" borderId="0" xfId="0" applyFont="1" applyAlignment="1">
      <alignment vertical="top"/>
    </xf>
    <xf numFmtId="0" fontId="0" fillId="0" borderId="0" xfId="0" applyAlignment="1">
      <alignment vertical="top"/>
    </xf>
    <xf numFmtId="0" fontId="33" fillId="4" borderId="27" xfId="0" applyFont="1" applyFill="1" applyBorder="1" applyAlignment="1" applyProtection="1">
      <alignment horizontal="center" vertical="center" shrinkToFit="1"/>
      <protection locked="0"/>
    </xf>
    <xf numFmtId="38" fontId="33" fillId="3" borderId="16" xfId="4" applyFont="1" applyFill="1" applyBorder="1" applyAlignment="1">
      <alignment horizontal="right" vertical="center" shrinkToFit="1"/>
    </xf>
    <xf numFmtId="0" fontId="33" fillId="4" borderId="17" xfId="0" applyFont="1" applyFill="1" applyBorder="1" applyAlignment="1" applyProtection="1">
      <alignment horizontal="center" vertical="center" shrinkToFit="1"/>
      <protection locked="0"/>
    </xf>
    <xf numFmtId="197" fontId="16" fillId="0" borderId="0" xfId="5" applyNumberFormat="1" applyFont="1" applyAlignment="1">
      <alignment vertical="center"/>
    </xf>
    <xf numFmtId="0" fontId="11" fillId="0" borderId="68" xfId="0" applyFont="1" applyBorder="1" applyAlignment="1">
      <alignment horizontal="left" vertical="top" wrapText="1"/>
    </xf>
    <xf numFmtId="0" fontId="21" fillId="4" borderId="103" xfId="0" applyFont="1" applyFill="1" applyBorder="1" applyAlignment="1" applyProtection="1">
      <alignment vertical="center" wrapText="1"/>
      <protection locked="0"/>
    </xf>
    <xf numFmtId="0" fontId="11" fillId="0" borderId="26" xfId="0" applyFont="1" applyBorder="1" applyAlignment="1">
      <alignment vertical="top" wrapText="1"/>
    </xf>
    <xf numFmtId="185" fontId="33" fillId="4" borderId="4" xfId="4" applyNumberFormat="1" applyFont="1" applyFill="1" applyBorder="1" applyAlignment="1" applyProtection="1">
      <alignment horizontal="center" vertical="center"/>
    </xf>
    <xf numFmtId="0" fontId="33" fillId="0" borderId="0" xfId="3" applyFont="1" applyAlignment="1">
      <alignment vertical="top" wrapText="1"/>
    </xf>
    <xf numFmtId="184" fontId="37" fillId="4" borderId="59" xfId="5" applyNumberFormat="1" applyFont="1" applyFill="1" applyBorder="1" applyAlignment="1">
      <alignment vertical="center"/>
    </xf>
    <xf numFmtId="184" fontId="37" fillId="4" borderId="60" xfId="5" applyNumberFormat="1" applyFont="1" applyFill="1" applyBorder="1" applyAlignment="1">
      <alignment vertical="center"/>
    </xf>
    <xf numFmtId="0" fontId="37" fillId="0" borderId="15" xfId="5" applyFont="1" applyBorder="1" applyAlignment="1">
      <alignment vertical="center"/>
    </xf>
    <xf numFmtId="182" fontId="16" fillId="0" borderId="15" xfId="5" applyNumberFormat="1" applyFont="1" applyBorder="1" applyAlignment="1" applyProtection="1">
      <alignment vertical="center"/>
      <protection locked="0"/>
    </xf>
    <xf numFmtId="0" fontId="22" fillId="0" borderId="0" xfId="0" applyFont="1" applyAlignment="1">
      <alignment horizontal="left" vertical="center" wrapText="1"/>
    </xf>
    <xf numFmtId="0" fontId="26" fillId="4" borderId="24" xfId="0" applyFont="1" applyFill="1" applyBorder="1" applyAlignment="1">
      <alignment vertical="center" textRotation="255"/>
    </xf>
    <xf numFmtId="0" fontId="21" fillId="4" borderId="162" xfId="0" applyFont="1" applyFill="1" applyBorder="1" applyProtection="1">
      <alignment vertical="center"/>
      <protection locked="0"/>
    </xf>
    <xf numFmtId="0" fontId="21" fillId="4" borderId="103" xfId="0" applyFont="1" applyFill="1" applyBorder="1">
      <alignment vertical="center"/>
    </xf>
    <xf numFmtId="0" fontId="21" fillId="4" borderId="74" xfId="0" applyFont="1" applyFill="1" applyBorder="1">
      <alignment vertical="center"/>
    </xf>
    <xf numFmtId="0" fontId="11" fillId="0" borderId="57" xfId="0" applyFont="1" applyBorder="1">
      <alignment vertical="center"/>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4" xfId="0" applyFont="1" applyBorder="1">
      <alignment vertical="center"/>
    </xf>
    <xf numFmtId="0" fontId="11" fillId="0" borderId="26" xfId="0" applyFont="1" applyBorder="1" applyAlignment="1">
      <alignment vertical="center" wrapText="1"/>
    </xf>
    <xf numFmtId="0" fontId="21" fillId="4" borderId="74" xfId="0" applyFont="1" applyFill="1" applyBorder="1" applyAlignment="1" applyProtection="1">
      <alignment vertical="center" wrapText="1"/>
      <protection locked="0"/>
    </xf>
    <xf numFmtId="0" fontId="11" fillId="0" borderId="24" xfId="0" applyFont="1" applyBorder="1" applyAlignment="1">
      <alignment vertical="top"/>
    </xf>
    <xf numFmtId="0" fontId="26" fillId="0" borderId="0" xfId="0" applyFont="1" applyAlignment="1">
      <alignment vertical="top"/>
    </xf>
    <xf numFmtId="0" fontId="26" fillId="0" borderId="26" xfId="0" applyFont="1" applyBorder="1" applyAlignment="1">
      <alignment vertical="top"/>
    </xf>
    <xf numFmtId="0" fontId="26" fillId="4" borderId="56" xfId="0" applyFont="1" applyFill="1" applyBorder="1" applyAlignment="1">
      <alignment vertical="center" textRotation="255"/>
    </xf>
    <xf numFmtId="194" fontId="18" fillId="3" borderId="35" xfId="0" applyNumberFormat="1" applyFont="1" applyFill="1" applyBorder="1" applyAlignment="1">
      <alignment vertical="center" shrinkToFit="1"/>
    </xf>
    <xf numFmtId="194" fontId="18" fillId="3" borderId="65" xfId="0" applyNumberFormat="1" applyFont="1" applyFill="1" applyBorder="1" applyAlignment="1">
      <alignment vertical="center" shrinkToFit="1"/>
    </xf>
    <xf numFmtId="0" fontId="11" fillId="5" borderId="23" xfId="3" applyFont="1" applyFill="1" applyBorder="1" applyAlignment="1">
      <alignment horizontal="left" vertical="center"/>
    </xf>
    <xf numFmtId="0" fontId="11" fillId="4" borderId="28" xfId="3" applyFont="1" applyFill="1" applyBorder="1">
      <alignment vertical="center"/>
    </xf>
    <xf numFmtId="0" fontId="11" fillId="4" borderId="46" xfId="0" applyFont="1" applyFill="1" applyBorder="1">
      <alignment vertical="center"/>
    </xf>
    <xf numFmtId="0" fontId="11" fillId="4" borderId="59" xfId="3" applyFont="1" applyFill="1" applyBorder="1">
      <alignment vertical="center"/>
    </xf>
    <xf numFmtId="0" fontId="11" fillId="4" borderId="60" xfId="0" applyFont="1" applyFill="1" applyBorder="1">
      <alignment vertical="center"/>
    </xf>
    <xf numFmtId="178" fontId="11" fillId="3" borderId="28" xfId="4" applyNumberFormat="1" applyFont="1" applyFill="1" applyBorder="1" applyAlignment="1">
      <alignment vertical="center" shrinkToFit="1"/>
    </xf>
    <xf numFmtId="178" fontId="11" fillId="3" borderId="59" xfId="4" applyNumberFormat="1" applyFont="1" applyFill="1" applyBorder="1" applyAlignment="1">
      <alignment vertical="center" shrinkToFit="1"/>
    </xf>
    <xf numFmtId="178" fontId="11" fillId="3" borderId="42" xfId="4" applyNumberFormat="1" applyFont="1" applyFill="1" applyBorder="1" applyAlignment="1">
      <alignment vertical="center" shrinkToFit="1"/>
    </xf>
    <xf numFmtId="178" fontId="11" fillId="3" borderId="167" xfId="4" applyNumberFormat="1" applyFont="1" applyFill="1" applyBorder="1" applyAlignment="1">
      <alignment vertical="center" shrinkToFit="1"/>
    </xf>
    <xf numFmtId="178" fontId="11" fillId="3" borderId="17" xfId="4" applyNumberFormat="1" applyFont="1" applyFill="1" applyBorder="1" applyAlignment="1">
      <alignment vertical="center" shrinkToFit="1"/>
    </xf>
    <xf numFmtId="185" fontId="10" fillId="4" borderId="3" xfId="4" applyNumberFormat="1" applyFont="1" applyFill="1" applyBorder="1" applyAlignment="1" applyProtection="1">
      <alignment horizontal="center" vertical="center"/>
      <protection locked="0"/>
    </xf>
    <xf numFmtId="185" fontId="10" fillId="4" borderId="4" xfId="4" applyNumberFormat="1" applyFont="1" applyFill="1" applyBorder="1" applyAlignment="1" applyProtection="1">
      <alignment horizontal="center" vertical="center"/>
    </xf>
    <xf numFmtId="187" fontId="37" fillId="0" borderId="62" xfId="4" applyNumberFormat="1" applyFont="1" applyFill="1" applyBorder="1" applyAlignment="1" applyProtection="1">
      <alignment horizontal="center" vertical="center"/>
      <protection locked="0"/>
    </xf>
    <xf numFmtId="187" fontId="37" fillId="0" borderId="79" xfId="4" applyNumberFormat="1" applyFont="1" applyFill="1" applyBorder="1" applyAlignment="1" applyProtection="1">
      <alignment horizontal="center" vertical="center"/>
    </xf>
    <xf numFmtId="0" fontId="58" fillId="0" borderId="0" xfId="0" applyFont="1" applyAlignment="1">
      <alignment horizontal="center" vertical="center"/>
    </xf>
    <xf numFmtId="0" fontId="27" fillId="0" borderId="0" xfId="0" applyFont="1">
      <alignment vertical="center"/>
    </xf>
    <xf numFmtId="0" fontId="41" fillId="0" borderId="0" xfId="0" applyFont="1" applyAlignment="1">
      <alignment horizontal="left" vertical="center"/>
    </xf>
    <xf numFmtId="0" fontId="27" fillId="0" borderId="35" xfId="0" applyFont="1" applyBorder="1">
      <alignment vertical="center"/>
    </xf>
    <xf numFmtId="0" fontId="59" fillId="8" borderId="1" xfId="0" applyFont="1" applyFill="1" applyBorder="1" applyAlignment="1">
      <alignment horizontal="center" vertical="center" shrinkToFit="1"/>
    </xf>
    <xf numFmtId="38" fontId="60" fillId="9" borderId="1" xfId="4" applyFont="1" applyFill="1" applyBorder="1" applyAlignment="1">
      <alignment horizontal="center" vertical="center"/>
    </xf>
    <xf numFmtId="180" fontId="60" fillId="9" borderId="1" xfId="11" applyNumberFormat="1" applyFont="1" applyFill="1" applyBorder="1" applyAlignment="1">
      <alignment horizontal="center" vertical="center"/>
    </xf>
    <xf numFmtId="0" fontId="59" fillId="0" borderId="0" xfId="0" applyFont="1" applyAlignment="1">
      <alignment horizontal="center" vertical="center"/>
    </xf>
    <xf numFmtId="0" fontId="59" fillId="0" borderId="0" xfId="0" applyFont="1">
      <alignment vertical="center"/>
    </xf>
    <xf numFmtId="0" fontId="31" fillId="0" borderId="0" xfId="0" applyFont="1">
      <alignment vertical="center"/>
    </xf>
    <xf numFmtId="0" fontId="61" fillId="0" borderId="0" xfId="0" applyFont="1">
      <alignment vertical="center"/>
    </xf>
    <xf numFmtId="0" fontId="59" fillId="8" borderId="37" xfId="0" applyFont="1" applyFill="1" applyBorder="1" applyAlignment="1">
      <alignment horizontal="center" vertical="center"/>
    </xf>
    <xf numFmtId="0" fontId="59" fillId="8" borderId="38" xfId="0" applyFont="1" applyFill="1" applyBorder="1" applyAlignment="1">
      <alignment horizontal="center" vertical="center"/>
    </xf>
    <xf numFmtId="0" fontId="59" fillId="8" borderId="48" xfId="0" applyFont="1" applyFill="1" applyBorder="1" applyAlignment="1">
      <alignment horizontal="center" vertical="center"/>
    </xf>
    <xf numFmtId="0" fontId="59" fillId="8" borderId="14" xfId="0" applyFont="1" applyFill="1" applyBorder="1" applyAlignment="1">
      <alignment horizontal="center" vertical="center"/>
    </xf>
    <xf numFmtId="38" fontId="61" fillId="9" borderId="38" xfId="4" applyFont="1" applyFill="1" applyBorder="1" applyAlignment="1">
      <alignment horizontal="center" vertical="center"/>
    </xf>
    <xf numFmtId="38" fontId="60" fillId="9" borderId="14" xfId="4" applyFont="1" applyFill="1" applyBorder="1" applyAlignment="1">
      <alignment horizontal="center" vertical="center"/>
    </xf>
    <xf numFmtId="0" fontId="59" fillId="8" borderId="37" xfId="0" applyFont="1" applyFill="1" applyBorder="1" applyAlignment="1">
      <alignment horizontal="center" vertical="center" shrinkToFit="1"/>
    </xf>
    <xf numFmtId="0" fontId="59" fillId="8" borderId="38" xfId="0" applyFont="1" applyFill="1" applyBorder="1" applyAlignment="1">
      <alignment horizontal="center" vertical="center" shrinkToFit="1"/>
    </xf>
    <xf numFmtId="0" fontId="59" fillId="8" borderId="14" xfId="0" applyFont="1" applyFill="1" applyBorder="1" applyAlignment="1">
      <alignment horizontal="center" vertical="center" shrinkToFit="1"/>
    </xf>
    <xf numFmtId="180" fontId="59" fillId="8" borderId="37" xfId="0" applyNumberFormat="1" applyFont="1" applyFill="1" applyBorder="1" applyAlignment="1">
      <alignment horizontal="center" vertical="center" shrinkToFit="1"/>
    </xf>
    <xf numFmtId="180" fontId="62" fillId="8" borderId="38" xfId="0" applyNumberFormat="1" applyFont="1" applyFill="1" applyBorder="1" applyAlignment="1">
      <alignment horizontal="center" vertical="center" shrinkToFit="1"/>
    </xf>
    <xf numFmtId="0" fontId="62" fillId="8" borderId="14" xfId="0" applyFont="1" applyFill="1" applyBorder="1" applyAlignment="1">
      <alignment horizontal="center" vertical="center" shrinkToFit="1"/>
    </xf>
    <xf numFmtId="56" fontId="63" fillId="9" borderId="171" xfId="0" applyNumberFormat="1" applyFont="1" applyFill="1" applyBorder="1" applyAlignment="1">
      <alignment horizontal="center" vertical="center"/>
    </xf>
    <xf numFmtId="198" fontId="63" fillId="9" borderId="172" xfId="0" applyNumberFormat="1" applyFont="1" applyFill="1" applyBorder="1" applyAlignment="1">
      <alignment horizontal="center" vertical="center"/>
    </xf>
    <xf numFmtId="20" fontId="63" fillId="9" borderId="173" xfId="0" applyNumberFormat="1" applyFont="1" applyFill="1" applyBorder="1" applyAlignment="1">
      <alignment horizontal="center" vertical="center"/>
    </xf>
    <xf numFmtId="0" fontId="63" fillId="9" borderId="171" xfId="0" quotePrefix="1" applyFont="1" applyFill="1" applyBorder="1" applyAlignment="1">
      <alignment horizontal="center" vertical="center"/>
    </xf>
    <xf numFmtId="0" fontId="64" fillId="9" borderId="172" xfId="0" applyFont="1" applyFill="1" applyBorder="1" applyAlignment="1">
      <alignment horizontal="center" vertical="center"/>
    </xf>
    <xf numFmtId="0" fontId="63" fillId="9" borderId="172" xfId="0" quotePrefix="1" applyFont="1" applyFill="1" applyBorder="1" applyAlignment="1">
      <alignment horizontal="center" vertical="center"/>
    </xf>
    <xf numFmtId="0" fontId="63" fillId="9" borderId="173" xfId="0" applyFont="1" applyFill="1" applyBorder="1" applyAlignment="1">
      <alignment horizontal="center" vertical="center"/>
    </xf>
    <xf numFmtId="180" fontId="63" fillId="9" borderId="171" xfId="0" applyNumberFormat="1" applyFont="1" applyFill="1" applyBorder="1" applyAlignment="1">
      <alignment horizontal="center" vertical="center"/>
    </xf>
    <xf numFmtId="180" fontId="63" fillId="9" borderId="173" xfId="0" applyNumberFormat="1" applyFont="1" applyFill="1" applyBorder="1" applyAlignment="1">
      <alignment horizontal="center" vertical="center"/>
    </xf>
    <xf numFmtId="31" fontId="27" fillId="0" borderId="83" xfId="0" applyNumberFormat="1" applyFont="1" applyBorder="1" applyAlignment="1">
      <alignment horizontal="center" vertical="center"/>
    </xf>
    <xf numFmtId="198" fontId="27" fillId="3" borderId="84" xfId="0" applyNumberFormat="1" applyFont="1" applyFill="1" applyBorder="1" applyAlignment="1">
      <alignment horizontal="center" vertical="center"/>
    </xf>
    <xf numFmtId="20" fontId="27" fillId="0" borderId="78" xfId="0" applyNumberFormat="1" applyFont="1" applyBorder="1" applyAlignment="1">
      <alignment horizontal="center" vertical="center"/>
    </xf>
    <xf numFmtId="38" fontId="27" fillId="0" borderId="83" xfId="4" applyFont="1" applyFill="1" applyBorder="1" applyAlignment="1">
      <alignment horizontal="center" vertical="center"/>
    </xf>
    <xf numFmtId="0" fontId="61" fillId="9" borderId="84" xfId="0" applyFont="1" applyFill="1" applyBorder="1" applyAlignment="1">
      <alignment horizontal="center" vertical="center"/>
    </xf>
    <xf numFmtId="38" fontId="27" fillId="0" borderId="84" xfId="4" applyFont="1" applyFill="1" applyBorder="1" applyAlignment="1">
      <alignment horizontal="center" vertical="center"/>
    </xf>
    <xf numFmtId="38" fontId="60" fillId="9" borderId="78" xfId="4" applyFont="1" applyFill="1" applyBorder="1" applyAlignment="1">
      <alignment horizontal="center" vertical="center"/>
    </xf>
    <xf numFmtId="180" fontId="59" fillId="9" borderId="83" xfId="0" applyNumberFormat="1" applyFont="1" applyFill="1" applyBorder="1" applyAlignment="1">
      <alignment horizontal="center" vertical="center"/>
    </xf>
    <xf numFmtId="180" fontId="59" fillId="9" borderId="78" xfId="0" applyNumberFormat="1" applyFont="1" applyFill="1" applyBorder="1" applyAlignment="1">
      <alignment horizontal="center" vertical="center"/>
    </xf>
    <xf numFmtId="31" fontId="27" fillId="0" borderId="18" xfId="0" applyNumberFormat="1" applyFont="1" applyBorder="1" applyAlignment="1">
      <alignment horizontal="center" vertical="center"/>
    </xf>
    <xf numFmtId="198" fontId="27" fillId="3" borderId="12" xfId="0" applyNumberFormat="1" applyFont="1" applyFill="1" applyBorder="1" applyAlignment="1">
      <alignment horizontal="center" vertical="center"/>
    </xf>
    <xf numFmtId="20" fontId="27" fillId="0" borderId="5" xfId="0" applyNumberFormat="1" applyFont="1" applyBorder="1" applyAlignment="1">
      <alignment horizontal="center" vertical="center"/>
    </xf>
    <xf numFmtId="38" fontId="27" fillId="0" borderId="18" xfId="4" applyFont="1" applyFill="1" applyBorder="1" applyAlignment="1">
      <alignment horizontal="center" vertical="center"/>
    </xf>
    <xf numFmtId="0" fontId="61" fillId="9" borderId="12" xfId="0" applyFont="1" applyFill="1" applyBorder="1" applyAlignment="1">
      <alignment horizontal="center" vertical="center"/>
    </xf>
    <xf numFmtId="38" fontId="27" fillId="0" borderId="12" xfId="4" applyFont="1" applyFill="1" applyBorder="1" applyAlignment="1">
      <alignment horizontal="center" vertical="center"/>
    </xf>
    <xf numFmtId="38" fontId="60" fillId="9" borderId="5" xfId="4" applyFont="1" applyFill="1" applyBorder="1" applyAlignment="1">
      <alignment horizontal="center" vertical="center"/>
    </xf>
    <xf numFmtId="180" fontId="59" fillId="9" borderId="18" xfId="0" applyNumberFormat="1" applyFont="1" applyFill="1" applyBorder="1" applyAlignment="1">
      <alignment horizontal="center" vertical="center"/>
    </xf>
    <xf numFmtId="180" fontId="59" fillId="9" borderId="5" xfId="0" applyNumberFormat="1" applyFont="1" applyFill="1" applyBorder="1" applyAlignment="1">
      <alignment horizontal="center" vertical="center"/>
    </xf>
    <xf numFmtId="20" fontId="27" fillId="0" borderId="79" xfId="0" applyNumberFormat="1" applyFont="1" applyBorder="1" applyAlignment="1">
      <alignment horizontal="center" vertical="center"/>
    </xf>
    <xf numFmtId="38" fontId="27" fillId="0" borderId="61" xfId="4" applyFont="1" applyFill="1" applyBorder="1" applyAlignment="1">
      <alignment horizontal="center" vertical="center"/>
    </xf>
    <xf numFmtId="0" fontId="61" fillId="9" borderId="62" xfId="0" applyFont="1" applyFill="1" applyBorder="1" applyAlignment="1">
      <alignment horizontal="center" vertical="center"/>
    </xf>
    <xf numFmtId="38" fontId="27" fillId="0" borderId="62" xfId="4" applyFont="1" applyFill="1" applyBorder="1" applyAlignment="1">
      <alignment horizontal="center" vertical="center"/>
    </xf>
    <xf numFmtId="38" fontId="60" fillId="9" borderId="79" xfId="4" applyFont="1" applyFill="1" applyBorder="1" applyAlignment="1">
      <alignment horizontal="center" vertical="center"/>
    </xf>
    <xf numFmtId="180" fontId="59" fillId="9" borderId="61" xfId="0" applyNumberFormat="1" applyFont="1" applyFill="1" applyBorder="1" applyAlignment="1">
      <alignment horizontal="center" vertical="center"/>
    </xf>
    <xf numFmtId="180" fontId="59" fillId="9" borderId="79" xfId="0" applyNumberFormat="1" applyFont="1" applyFill="1" applyBorder="1" applyAlignment="1">
      <alignment horizontal="center" vertical="center"/>
    </xf>
    <xf numFmtId="38" fontId="60" fillId="9" borderId="37" xfId="4" applyFont="1" applyFill="1" applyBorder="1" applyAlignment="1">
      <alignment horizontal="center" vertical="center"/>
    </xf>
    <xf numFmtId="0" fontId="61" fillId="9" borderId="38" xfId="0" applyFont="1" applyFill="1" applyBorder="1" applyAlignment="1">
      <alignment horizontal="center" vertical="center"/>
    </xf>
    <xf numFmtId="38" fontId="60" fillId="9" borderId="38" xfId="4" applyFont="1" applyFill="1" applyBorder="1" applyAlignment="1">
      <alignment horizontal="center" vertical="center"/>
    </xf>
    <xf numFmtId="0" fontId="61" fillId="9" borderId="36" xfId="0" applyFont="1" applyFill="1" applyBorder="1" applyAlignment="1">
      <alignment horizontal="center" vertical="center"/>
    </xf>
    <xf numFmtId="56" fontId="19" fillId="0" borderId="0" xfId="0" applyNumberFormat="1" applyFont="1" applyAlignment="1">
      <alignment horizontal="center" vertical="center"/>
    </xf>
    <xf numFmtId="0" fontId="61" fillId="0" borderId="0" xfId="0" applyFont="1" applyAlignment="1">
      <alignment horizontal="center" vertical="center"/>
    </xf>
    <xf numFmtId="31" fontId="27" fillId="0" borderId="61" xfId="0" applyNumberFormat="1" applyFont="1" applyBorder="1" applyAlignment="1">
      <alignment horizontal="center" vertical="center"/>
    </xf>
    <xf numFmtId="180" fontId="59" fillId="9" borderId="37" xfId="0" applyNumberFormat="1" applyFont="1" applyFill="1" applyBorder="1" applyAlignment="1">
      <alignment horizontal="center" vertical="center"/>
    </xf>
    <xf numFmtId="180" fontId="59" fillId="9" borderId="14" xfId="0" applyNumberFormat="1" applyFont="1" applyFill="1" applyBorder="1" applyAlignment="1">
      <alignment horizontal="center" vertical="center"/>
    </xf>
    <xf numFmtId="56" fontId="27" fillId="0" borderId="0" xfId="0" applyNumberFormat="1" applyFont="1" applyAlignment="1">
      <alignment horizontal="center" vertical="center"/>
    </xf>
    <xf numFmtId="38" fontId="60" fillId="0" borderId="0" xfId="4" applyFont="1" applyFill="1" applyBorder="1" applyAlignment="1">
      <alignment horizontal="center" vertical="center"/>
    </xf>
    <xf numFmtId="180" fontId="59" fillId="0" borderId="0" xfId="0" applyNumberFormat="1" applyFont="1" applyAlignment="1">
      <alignment horizontal="center" vertical="center"/>
    </xf>
    <xf numFmtId="0" fontId="66" fillId="0" borderId="0" xfId="0" applyFont="1">
      <alignment vertical="center"/>
    </xf>
    <xf numFmtId="0" fontId="67" fillId="0" borderId="0" xfId="0" applyFont="1">
      <alignment vertical="center"/>
    </xf>
    <xf numFmtId="0" fontId="23" fillId="0" borderId="0" xfId="0" applyFont="1">
      <alignment vertical="center"/>
    </xf>
    <xf numFmtId="0" fontId="23" fillId="0" borderId="0" xfId="0" applyFont="1" applyAlignment="1">
      <alignment horizontal="center" vertical="center"/>
    </xf>
    <xf numFmtId="0" fontId="69" fillId="0" borderId="0" xfId="3" applyFont="1">
      <alignment vertical="center"/>
    </xf>
    <xf numFmtId="0" fontId="22" fillId="0" borderId="0" xfId="0" applyFont="1" applyAlignment="1">
      <alignment horizontal="right" vertical="center"/>
    </xf>
    <xf numFmtId="0" fontId="11" fillId="0" borderId="0" xfId="0" applyFont="1" applyAlignment="1">
      <alignment horizontal="center" vertical="center"/>
    </xf>
    <xf numFmtId="193" fontId="22" fillId="0" borderId="0" xfId="0" applyNumberFormat="1" applyFont="1" applyAlignment="1">
      <alignment horizontal="right" vertical="center"/>
    </xf>
    <xf numFmtId="0" fontId="22" fillId="0" borderId="0" xfId="0" applyFont="1" applyAlignment="1">
      <alignment horizontal="left" vertical="center"/>
    </xf>
    <xf numFmtId="199" fontId="22" fillId="3" borderId="0" xfId="0" applyNumberFormat="1" applyFont="1" applyFill="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wrapText="1" shrinkToFit="1"/>
    </xf>
    <xf numFmtId="0" fontId="22" fillId="0" borderId="0" xfId="0" applyFont="1" applyAlignment="1">
      <alignment horizontal="center" vertical="center" shrinkToFit="1"/>
    </xf>
    <xf numFmtId="0" fontId="22" fillId="0" borderId="0" xfId="0" applyFont="1" applyAlignment="1">
      <alignment vertical="center" wrapText="1"/>
    </xf>
    <xf numFmtId="0" fontId="24" fillId="0" borderId="0" xfId="0" applyFont="1" applyAlignment="1">
      <alignment horizontal="center" vertical="center" wrapText="1"/>
    </xf>
    <xf numFmtId="0" fontId="70" fillId="0" borderId="0" xfId="0" applyFont="1">
      <alignment vertical="center"/>
    </xf>
    <xf numFmtId="200" fontId="25" fillId="0" borderId="0" xfId="0" applyNumberFormat="1" applyFont="1" applyAlignment="1">
      <alignment horizontal="left" vertical="center"/>
    </xf>
    <xf numFmtId="200" fontId="25" fillId="0" borderId="0" xfId="0" applyNumberFormat="1" applyFont="1">
      <alignment vertical="center"/>
    </xf>
    <xf numFmtId="200" fontId="68" fillId="0" borderId="0" xfId="0" applyNumberFormat="1" applyFont="1" applyAlignment="1">
      <alignment horizontal="left" vertical="center"/>
    </xf>
    <xf numFmtId="0" fontId="20" fillId="0" borderId="0" xfId="0" applyFont="1">
      <alignment vertical="center"/>
    </xf>
    <xf numFmtId="200" fontId="11" fillId="0" borderId="0" xfId="0" applyNumberFormat="1" applyFont="1">
      <alignment vertical="center"/>
    </xf>
    <xf numFmtId="200" fontId="24" fillId="0" borderId="0" xfId="0" applyNumberFormat="1" applyFont="1" applyAlignment="1">
      <alignment horizontal="left" vertical="center"/>
    </xf>
    <xf numFmtId="200" fontId="24" fillId="0" borderId="0" xfId="0" applyNumberFormat="1" applyFont="1">
      <alignment vertical="center"/>
    </xf>
    <xf numFmtId="0" fontId="16" fillId="4" borderId="63" xfId="5" applyFont="1" applyFill="1" applyBorder="1" applyAlignment="1">
      <alignment vertical="center"/>
    </xf>
    <xf numFmtId="38" fontId="16" fillId="4" borderId="38" xfId="6" applyFont="1" applyFill="1" applyBorder="1" applyAlignment="1" applyProtection="1">
      <alignment horizontal="center" vertical="center"/>
    </xf>
    <xf numFmtId="38" fontId="16" fillId="0" borderId="38" xfId="4" applyFont="1" applyBorder="1" applyAlignment="1" applyProtection="1">
      <alignment horizontal="right" vertical="center"/>
      <protection locked="0"/>
    </xf>
    <xf numFmtId="0" fontId="33" fillId="0" borderId="16" xfId="0" applyFont="1" applyBorder="1" applyAlignment="1">
      <alignment vertical="top" wrapText="1"/>
    </xf>
    <xf numFmtId="0" fontId="37" fillId="0" borderId="16" xfId="0" applyFont="1" applyBorder="1" applyAlignment="1">
      <alignment vertical="top" wrapText="1"/>
    </xf>
    <xf numFmtId="0" fontId="35" fillId="0" borderId="0" xfId="0" applyFont="1">
      <alignment vertical="center"/>
    </xf>
    <xf numFmtId="0" fontId="26" fillId="0" borderId="0" xfId="0" applyFont="1" applyProtection="1">
      <alignment vertical="center"/>
      <protection locked="0"/>
    </xf>
    <xf numFmtId="187" fontId="16" fillId="0" borderId="7" xfId="6" applyNumberFormat="1" applyFont="1" applyFill="1" applyBorder="1" applyAlignment="1" applyProtection="1">
      <alignment horizontal="center" vertical="center"/>
    </xf>
    <xf numFmtId="0" fontId="73" fillId="0" borderId="0" xfId="5" applyFont="1" applyAlignment="1">
      <alignment vertical="center"/>
    </xf>
    <xf numFmtId="38" fontId="37" fillId="0" borderId="0" xfId="5" applyNumberFormat="1" applyFont="1" applyAlignment="1">
      <alignment vertical="center"/>
    </xf>
    <xf numFmtId="185" fontId="33" fillId="0" borderId="71" xfId="4" applyNumberFormat="1" applyFont="1" applyFill="1" applyBorder="1" applyAlignment="1" applyProtection="1">
      <alignment horizontal="right" vertical="center"/>
    </xf>
    <xf numFmtId="185" fontId="33" fillId="0" borderId="35" xfId="4" applyNumberFormat="1" applyFont="1" applyFill="1" applyBorder="1" applyAlignment="1" applyProtection="1">
      <alignment horizontal="right" vertical="center"/>
    </xf>
    <xf numFmtId="0" fontId="33" fillId="0" borderId="0" xfId="0" applyFont="1" applyAlignment="1">
      <alignment vertical="center" wrapText="1"/>
    </xf>
    <xf numFmtId="178" fontId="28" fillId="3" borderId="158" xfId="0" applyNumberFormat="1" applyFont="1" applyFill="1" applyBorder="1" applyAlignment="1">
      <alignment vertical="center" shrinkToFit="1"/>
    </xf>
    <xf numFmtId="194" fontId="28" fillId="3" borderId="147" xfId="0" applyNumberFormat="1" applyFont="1" applyFill="1" applyBorder="1" applyAlignment="1">
      <alignment vertical="center" shrinkToFit="1"/>
    </xf>
    <xf numFmtId="0" fontId="11" fillId="0" borderId="47" xfId="0" applyFont="1" applyBorder="1" applyAlignment="1">
      <alignment vertical="center" wrapText="1" shrinkToFit="1"/>
    </xf>
    <xf numFmtId="0" fontId="11" fillId="0" borderId="45" xfId="0" applyFont="1" applyBorder="1" applyAlignment="1">
      <alignment vertical="center" wrapText="1" shrinkToFit="1"/>
    </xf>
    <xf numFmtId="192" fontId="11" fillId="3" borderId="42" xfId="0" applyNumberFormat="1" applyFont="1" applyFill="1" applyBorder="1" applyAlignment="1" applyProtection="1">
      <alignment vertical="center" wrapText="1" shrinkToFit="1"/>
      <protection locked="0"/>
    </xf>
    <xf numFmtId="0" fontId="11" fillId="0" borderId="8" xfId="0" applyFont="1" applyBorder="1" applyAlignment="1">
      <alignment vertical="center" wrapText="1" shrinkToFit="1"/>
    </xf>
    <xf numFmtId="0" fontId="11" fillId="0" borderId="9" xfId="0" applyFont="1" applyBorder="1" applyAlignment="1">
      <alignment vertical="center" wrapText="1" shrinkToFit="1"/>
    </xf>
    <xf numFmtId="38" fontId="27" fillId="3" borderId="48" xfId="4" applyFont="1" applyFill="1" applyBorder="1" applyAlignment="1">
      <alignment horizontal="center" vertical="center"/>
    </xf>
    <xf numFmtId="38" fontId="27" fillId="3" borderId="37" xfId="4" applyFont="1" applyFill="1" applyBorder="1" applyAlignment="1">
      <alignment horizontal="center" vertical="center"/>
    </xf>
    <xf numFmtId="195" fontId="18" fillId="3" borderId="88" xfId="0" applyNumberFormat="1" applyFont="1" applyFill="1" applyBorder="1" applyAlignment="1">
      <alignment vertical="center" shrinkToFit="1"/>
    </xf>
    <xf numFmtId="194" fontId="18" fillId="3" borderId="31" xfId="0" applyNumberFormat="1" applyFont="1" applyFill="1" applyBorder="1" applyAlignment="1">
      <alignment vertical="center" shrinkToFit="1"/>
    </xf>
    <xf numFmtId="0" fontId="43" fillId="0" borderId="24" xfId="0" applyFont="1" applyBorder="1" applyAlignment="1">
      <alignment horizontal="left" vertical="center" wrapText="1"/>
    </xf>
    <xf numFmtId="178" fontId="18" fillId="3" borderId="65" xfId="0" applyNumberFormat="1" applyFont="1" applyFill="1" applyBorder="1" applyAlignment="1">
      <alignment horizontal="right" vertical="center" shrinkToFit="1"/>
    </xf>
    <xf numFmtId="178" fontId="18" fillId="3" borderId="54" xfId="0" applyNumberFormat="1" applyFont="1" applyFill="1" applyBorder="1" applyAlignment="1">
      <alignment horizontal="right" vertical="center" shrinkToFit="1"/>
    </xf>
    <xf numFmtId="0" fontId="11" fillId="0" borderId="42"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43" xfId="0" applyFont="1" applyBorder="1" applyAlignment="1" applyProtection="1">
      <alignment horizontal="left" vertical="center" wrapText="1"/>
      <protection locked="0"/>
    </xf>
    <xf numFmtId="0" fontId="11" fillId="0" borderId="148" xfId="0" applyFont="1" applyBorder="1" applyAlignment="1" applyProtection="1">
      <alignment horizontal="left" vertical="center" wrapText="1"/>
      <protection locked="0"/>
    </xf>
    <xf numFmtId="179" fontId="27" fillId="4" borderId="42" xfId="0" applyNumberFormat="1" applyFont="1" applyFill="1" applyBorder="1" applyAlignment="1">
      <alignment horizontal="center" vertical="center"/>
    </xf>
    <xf numFmtId="179" fontId="27" fillId="4" borderId="43" xfId="0" applyNumberFormat="1" applyFont="1" applyFill="1" applyBorder="1" applyAlignment="1">
      <alignment horizontal="center" vertical="center"/>
    </xf>
    <xf numFmtId="0" fontId="18" fillId="0" borderId="42" xfId="0" applyFont="1" applyBorder="1" applyAlignment="1" applyProtection="1">
      <alignment horizontal="center" vertical="center" wrapText="1"/>
      <protection locked="0"/>
    </xf>
    <xf numFmtId="0" fontId="18" fillId="0" borderId="43" xfId="0" applyFont="1" applyBorder="1" applyAlignment="1" applyProtection="1">
      <alignment horizontal="center" vertical="center" wrapText="1"/>
      <protection locked="0"/>
    </xf>
    <xf numFmtId="0" fontId="11" fillId="0" borderId="117" xfId="0" applyFont="1" applyBorder="1" applyAlignment="1">
      <alignment horizontal="left" vertical="center" wrapText="1" shrinkToFit="1"/>
    </xf>
    <xf numFmtId="0" fontId="11" fillId="0" borderId="118" xfId="0" applyFont="1" applyBorder="1" applyAlignment="1">
      <alignment horizontal="left" vertical="center" shrinkToFit="1"/>
    </xf>
    <xf numFmtId="0" fontId="11" fillId="0" borderId="119" xfId="0" applyFont="1" applyBorder="1" applyAlignment="1">
      <alignment horizontal="left" vertical="center" shrinkToFit="1"/>
    </xf>
    <xf numFmtId="0" fontId="11" fillId="4" borderId="42" xfId="0" applyFont="1" applyFill="1" applyBorder="1" applyAlignment="1" applyProtection="1">
      <alignment horizontal="center" vertical="center" wrapText="1"/>
      <protection locked="0"/>
    </xf>
    <xf numFmtId="0" fontId="11" fillId="4" borderId="43" xfId="0" applyFont="1" applyFill="1" applyBorder="1" applyAlignment="1" applyProtection="1">
      <alignment horizontal="center" vertical="center" wrapText="1"/>
      <protection locked="0"/>
    </xf>
    <xf numFmtId="49" fontId="18" fillId="0" borderId="117" xfId="0" applyNumberFormat="1" applyFont="1" applyBorder="1" applyAlignment="1" applyProtection="1">
      <alignment horizontal="left" vertical="center"/>
      <protection locked="0"/>
    </xf>
    <xf numFmtId="49" fontId="18" fillId="0" borderId="118" xfId="0" applyNumberFormat="1" applyFont="1" applyBorder="1" applyAlignment="1" applyProtection="1">
      <alignment horizontal="left" vertical="center"/>
      <protection locked="0"/>
    </xf>
    <xf numFmtId="49" fontId="18" fillId="0" borderId="123" xfId="0" applyNumberFormat="1" applyFont="1" applyBorder="1" applyAlignment="1" applyProtection="1">
      <alignment horizontal="left" vertical="center"/>
      <protection locked="0"/>
    </xf>
    <xf numFmtId="0" fontId="27" fillId="4" borderId="42" xfId="0" applyFont="1" applyFill="1" applyBorder="1" applyAlignment="1">
      <alignment horizontal="center" vertical="center"/>
    </xf>
    <xf numFmtId="0" fontId="27" fillId="4" borderId="36" xfId="0" applyFont="1" applyFill="1" applyBorder="1" applyAlignment="1">
      <alignment horizontal="center" vertical="center"/>
    </xf>
    <xf numFmtId="0" fontId="27" fillId="4" borderId="43" xfId="0" applyFont="1" applyFill="1" applyBorder="1" applyAlignment="1">
      <alignment horizontal="center" vertical="center"/>
    </xf>
    <xf numFmtId="0" fontId="27" fillId="4" borderId="148" xfId="0" applyFont="1" applyFill="1" applyBorder="1" applyAlignment="1">
      <alignment horizontal="center" vertical="center"/>
    </xf>
    <xf numFmtId="0" fontId="18" fillId="0" borderId="131" xfId="0" applyFont="1" applyBorder="1" applyAlignment="1" applyProtection="1">
      <alignment horizontal="left" vertical="center" wrapText="1"/>
      <protection locked="0"/>
    </xf>
    <xf numFmtId="0" fontId="18" fillId="0" borderId="132" xfId="0" applyFont="1" applyBorder="1" applyAlignment="1" applyProtection="1">
      <alignment horizontal="left" vertical="center" wrapText="1"/>
      <protection locked="0"/>
    </xf>
    <xf numFmtId="0" fontId="18" fillId="0" borderId="133" xfId="0" applyFont="1" applyBorder="1" applyAlignment="1" applyProtection="1">
      <alignment horizontal="left" vertical="center" wrapText="1"/>
      <protection locked="0"/>
    </xf>
    <xf numFmtId="49" fontId="18" fillId="0" borderId="132" xfId="0" applyNumberFormat="1" applyFont="1" applyBorder="1" applyAlignment="1" applyProtection="1">
      <alignment horizontal="left" vertical="center"/>
      <protection locked="0"/>
    </xf>
    <xf numFmtId="49" fontId="18" fillId="0" borderId="135" xfId="0" applyNumberFormat="1" applyFont="1" applyBorder="1" applyAlignment="1" applyProtection="1">
      <alignment horizontal="left" vertical="center"/>
      <protection locked="0"/>
    </xf>
    <xf numFmtId="178" fontId="18" fillId="3" borderId="97" xfId="0" applyNumberFormat="1" applyFont="1" applyFill="1" applyBorder="1" applyAlignment="1">
      <alignment horizontal="right" vertical="center" shrinkToFit="1"/>
    </xf>
    <xf numFmtId="178" fontId="18" fillId="3" borderId="20" xfId="0" applyNumberFormat="1" applyFont="1" applyFill="1" applyBorder="1" applyAlignment="1">
      <alignment horizontal="right" vertical="center" shrinkToFit="1"/>
    </xf>
    <xf numFmtId="0" fontId="18" fillId="0" borderId="121" xfId="0" applyFont="1" applyBorder="1" applyAlignment="1" applyProtection="1">
      <alignment horizontal="left" vertical="center" wrapText="1"/>
      <protection locked="0"/>
    </xf>
    <xf numFmtId="0" fontId="18" fillId="0" borderId="137" xfId="0" applyFont="1" applyBorder="1" applyAlignment="1" applyProtection="1">
      <alignment horizontal="left" vertical="center" wrapText="1"/>
      <protection locked="0"/>
    </xf>
    <xf numFmtId="0" fontId="18" fillId="0" borderId="122" xfId="0" applyFont="1" applyBorder="1" applyAlignment="1" applyProtection="1">
      <alignment horizontal="left" vertical="center" wrapText="1"/>
      <protection locked="0"/>
    </xf>
    <xf numFmtId="49" fontId="18" fillId="0" borderId="36" xfId="0" applyNumberFormat="1" applyFont="1" applyBorder="1" applyAlignment="1" applyProtection="1">
      <alignment horizontal="left" vertical="center"/>
      <protection locked="0"/>
    </xf>
    <xf numFmtId="49" fontId="18" fillId="0" borderId="44" xfId="0" applyNumberFormat="1" applyFont="1" applyBorder="1" applyAlignment="1" applyProtection="1">
      <alignment horizontal="left" vertical="center"/>
      <protection locked="0"/>
    </xf>
    <xf numFmtId="0" fontId="18" fillId="0" borderId="117" xfId="0" applyFont="1" applyBorder="1" applyAlignment="1" applyProtection="1">
      <alignment horizontal="left" vertical="center" wrapText="1"/>
      <protection locked="0"/>
    </xf>
    <xf numFmtId="0" fontId="18" fillId="0" borderId="118" xfId="0" applyFont="1" applyBorder="1" applyAlignment="1" applyProtection="1">
      <alignment horizontal="left" vertical="center" wrapText="1"/>
      <protection locked="0"/>
    </xf>
    <xf numFmtId="0" fontId="18" fillId="0" borderId="123" xfId="0" applyFont="1" applyBorder="1" applyAlignment="1" applyProtection="1">
      <alignment horizontal="left" vertical="center" wrapText="1"/>
      <protection locked="0"/>
    </xf>
    <xf numFmtId="0" fontId="11" fillId="0" borderId="42" xfId="0" applyFont="1" applyBorder="1">
      <alignment vertical="center"/>
    </xf>
    <xf numFmtId="0" fontId="11" fillId="0" borderId="36" xfId="0" applyFont="1" applyBorder="1">
      <alignment vertical="center"/>
    </xf>
    <xf numFmtId="0" fontId="11" fillId="0" borderId="43" xfId="0" applyFont="1" applyBorder="1">
      <alignment vertical="center"/>
    </xf>
    <xf numFmtId="0" fontId="26" fillId="0" borderId="126" xfId="0" applyFont="1" applyBorder="1" applyAlignment="1" applyProtection="1">
      <alignment horizontal="left" vertical="center" wrapText="1"/>
      <protection locked="0"/>
    </xf>
    <xf numFmtId="0" fontId="26" fillId="0" borderId="127" xfId="0" applyFont="1" applyBorder="1" applyAlignment="1" applyProtection="1">
      <alignment horizontal="left" vertical="center" wrapText="1"/>
      <protection locked="0"/>
    </xf>
    <xf numFmtId="0" fontId="26" fillId="0" borderId="128"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8" fillId="5" borderId="4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28" fillId="5" borderId="27" xfId="0" applyFont="1" applyFill="1" applyBorder="1" applyAlignment="1">
      <alignment horizontal="center" vertical="center"/>
    </xf>
    <xf numFmtId="0" fontId="28" fillId="5" borderId="15" xfId="0" applyFont="1" applyFill="1" applyBorder="1" applyAlignment="1">
      <alignment horizontal="center" vertical="center"/>
    </xf>
    <xf numFmtId="0" fontId="28" fillId="5" borderId="25" xfId="0" applyFont="1" applyFill="1" applyBorder="1" applyAlignment="1">
      <alignment horizontal="center" vertical="center"/>
    </xf>
    <xf numFmtId="0" fontId="28" fillId="5" borderId="17" xfId="0" applyFont="1" applyFill="1" applyBorder="1" applyAlignment="1">
      <alignment horizontal="center" vertical="center"/>
    </xf>
    <xf numFmtId="0" fontId="28" fillId="5" borderId="23" xfId="0" applyFont="1" applyFill="1" applyBorder="1" applyAlignment="1">
      <alignment horizontal="center" vertical="center"/>
    </xf>
    <xf numFmtId="0" fontId="28" fillId="5" borderId="33"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15" xfId="0" applyFont="1" applyFill="1" applyBorder="1" applyAlignment="1">
      <alignment horizontal="center" vertical="center"/>
    </xf>
    <xf numFmtId="0" fontId="18" fillId="5" borderId="34" xfId="0" applyFont="1" applyFill="1" applyBorder="1" applyAlignment="1">
      <alignment horizontal="center" vertical="center"/>
    </xf>
    <xf numFmtId="0" fontId="18" fillId="5" borderId="17" xfId="0" applyFont="1" applyFill="1" applyBorder="1" applyAlignment="1">
      <alignment horizontal="center" vertical="center"/>
    </xf>
    <xf numFmtId="0" fontId="18" fillId="5" borderId="23" xfId="0" applyFont="1" applyFill="1" applyBorder="1" applyAlignment="1">
      <alignment horizontal="center" vertical="center"/>
    </xf>
    <xf numFmtId="0" fontId="18" fillId="5" borderId="58" xfId="0" applyFont="1" applyFill="1" applyBorder="1" applyAlignment="1">
      <alignment horizontal="center" vertical="center"/>
    </xf>
    <xf numFmtId="0" fontId="22" fillId="0" borderId="117" xfId="0" applyFont="1" applyBorder="1" applyAlignment="1" applyProtection="1">
      <alignment horizontal="left" vertical="center"/>
      <protection locked="0"/>
    </xf>
    <xf numFmtId="0" fontId="22" fillId="0" borderId="118" xfId="0" applyFont="1" applyBorder="1" applyAlignment="1" applyProtection="1">
      <alignment horizontal="left" vertical="center"/>
      <protection locked="0"/>
    </xf>
    <xf numFmtId="0" fontId="22" fillId="0" borderId="119" xfId="0" applyFont="1" applyBorder="1" applyAlignment="1" applyProtection="1">
      <alignment horizontal="left" vertical="center"/>
      <protection locked="0"/>
    </xf>
    <xf numFmtId="0" fontId="11" fillId="5" borderId="101" xfId="0" applyFont="1" applyFill="1" applyBorder="1" applyAlignment="1">
      <alignment horizontal="center" vertical="center"/>
    </xf>
    <xf numFmtId="0" fontId="11" fillId="5" borderId="102" xfId="0" applyFont="1" applyFill="1" applyBorder="1" applyAlignment="1">
      <alignment horizontal="center" vertical="center"/>
    </xf>
    <xf numFmtId="0" fontId="11" fillId="5" borderId="121" xfId="0" applyFont="1" applyFill="1" applyBorder="1" applyAlignment="1">
      <alignment horizontal="center" vertical="center"/>
    </xf>
    <xf numFmtId="0" fontId="11" fillId="5" borderId="122" xfId="0" applyFont="1" applyFill="1" applyBorder="1" applyAlignment="1">
      <alignment horizontal="center" vertical="center"/>
    </xf>
    <xf numFmtId="0" fontId="21" fillId="0" borderId="0" xfId="0" applyFont="1" applyAlignment="1">
      <alignment horizontal="left" vertical="top" wrapText="1"/>
    </xf>
    <xf numFmtId="0" fontId="11" fillId="0" borderId="53" xfId="0" applyFont="1" applyBorder="1" applyAlignment="1" applyProtection="1">
      <alignment horizontal="left" vertical="center" wrapText="1"/>
      <protection locked="0"/>
    </xf>
    <xf numFmtId="0" fontId="11" fillId="0" borderId="106" xfId="0" applyFont="1" applyBorder="1" applyAlignment="1" applyProtection="1">
      <alignment horizontal="left" vertical="center" wrapText="1"/>
      <protection locked="0"/>
    </xf>
    <xf numFmtId="49" fontId="11" fillId="4" borderId="42" xfId="0" applyNumberFormat="1" applyFont="1" applyFill="1" applyBorder="1" applyAlignment="1">
      <alignment horizontal="center" vertical="center"/>
    </xf>
    <xf numFmtId="49" fontId="11" fillId="4" borderId="36" xfId="0" applyNumberFormat="1" applyFont="1" applyFill="1" applyBorder="1" applyAlignment="1">
      <alignment horizontal="center" vertical="center"/>
    </xf>
    <xf numFmtId="49" fontId="11" fillId="4" borderId="44" xfId="0" applyNumberFormat="1" applyFont="1" applyFill="1" applyBorder="1" applyAlignment="1">
      <alignment horizontal="center" vertical="center"/>
    </xf>
    <xf numFmtId="0" fontId="18" fillId="0" borderId="126" xfId="0" applyFont="1" applyBorder="1" applyAlignment="1" applyProtection="1">
      <alignment vertical="center" wrapText="1"/>
      <protection locked="0"/>
    </xf>
    <xf numFmtId="0" fontId="18" fillId="0" borderId="127" xfId="0" applyFont="1" applyBorder="1" applyAlignment="1" applyProtection="1">
      <alignment vertical="center" wrapText="1"/>
      <protection locked="0"/>
    </xf>
    <xf numFmtId="0" fontId="19" fillId="0" borderId="127" xfId="0" applyFont="1" applyBorder="1" applyAlignment="1">
      <alignment vertical="center" wrapText="1"/>
    </xf>
    <xf numFmtId="0" fontId="19" fillId="0" borderId="128" xfId="0" applyFont="1" applyBorder="1" applyAlignment="1">
      <alignment vertical="center" wrapText="1"/>
    </xf>
    <xf numFmtId="0" fontId="11" fillId="0" borderId="117" xfId="0" applyFont="1" applyBorder="1" applyAlignment="1" applyProtection="1">
      <alignment horizontal="left" vertical="center" wrapText="1" shrinkToFit="1"/>
      <protection locked="0"/>
    </xf>
    <xf numFmtId="0" fontId="11" fillId="0" borderId="118" xfId="0" applyFont="1" applyBorder="1" applyAlignment="1" applyProtection="1">
      <alignment horizontal="left" vertical="center" wrapText="1" shrinkToFit="1"/>
      <protection locked="0"/>
    </xf>
    <xf numFmtId="0" fontId="11" fillId="0" borderId="123" xfId="0" applyFont="1" applyBorder="1" applyAlignment="1" applyProtection="1">
      <alignment horizontal="left" vertical="center" wrapText="1" shrinkToFit="1"/>
      <protection locked="0"/>
    </xf>
    <xf numFmtId="0" fontId="22" fillId="0" borderId="101" xfId="0" applyFont="1" applyBorder="1" applyAlignment="1">
      <alignment horizontal="left" vertical="center" wrapText="1"/>
    </xf>
    <xf numFmtId="0" fontId="22" fillId="0" borderId="103" xfId="0" applyFont="1" applyBorder="1" applyAlignment="1">
      <alignment horizontal="left" vertical="center" wrapText="1"/>
    </xf>
    <xf numFmtId="0" fontId="22" fillId="0" borderId="102" xfId="0" applyFont="1" applyBorder="1" applyAlignment="1">
      <alignment horizontal="left" vertical="center" wrapText="1"/>
    </xf>
    <xf numFmtId="0" fontId="18" fillId="4" borderId="124" xfId="0" applyFont="1" applyFill="1" applyBorder="1" applyAlignment="1">
      <alignment horizontal="center" vertical="center" textRotation="255"/>
    </xf>
    <xf numFmtId="0" fontId="7" fillId="0" borderId="55" xfId="0" applyFont="1" applyBorder="1" applyAlignment="1">
      <alignment horizontal="center" vertical="center" textRotation="255"/>
    </xf>
    <xf numFmtId="0" fontId="7" fillId="0" borderId="129" xfId="0" applyFont="1" applyBorder="1" applyAlignment="1">
      <alignment horizontal="center" vertical="center" textRotation="255"/>
    </xf>
    <xf numFmtId="49" fontId="18" fillId="0" borderId="42" xfId="0" applyNumberFormat="1" applyFont="1" applyBorder="1" applyAlignment="1" applyProtection="1">
      <alignment horizontal="left" vertical="center"/>
      <protection locked="0"/>
    </xf>
    <xf numFmtId="0" fontId="18" fillId="4" borderId="116" xfId="0" applyFont="1" applyFill="1" applyBorder="1" applyAlignment="1">
      <alignment horizontal="center" vertical="center" wrapText="1"/>
    </xf>
    <xf numFmtId="0" fontId="18" fillId="4" borderId="134" xfId="0" applyFont="1" applyFill="1" applyBorder="1" applyAlignment="1">
      <alignment horizontal="center" vertical="center" wrapText="1"/>
    </xf>
    <xf numFmtId="49" fontId="18" fillId="0" borderId="131" xfId="0" applyNumberFormat="1" applyFont="1" applyBorder="1" applyAlignment="1" applyProtection="1">
      <alignment horizontal="left" vertical="center"/>
      <protection locked="0"/>
    </xf>
    <xf numFmtId="0" fontId="18" fillId="0" borderId="28" xfId="0" applyFont="1" applyBorder="1" applyAlignment="1" applyProtection="1">
      <alignment horizontal="left" vertical="center" wrapText="1"/>
      <protection locked="0"/>
    </xf>
    <xf numFmtId="0" fontId="18" fillId="0" borderId="46" xfId="0" applyFont="1" applyBorder="1" applyAlignment="1" applyProtection="1">
      <alignment horizontal="left" vertical="center" wrapText="1"/>
      <protection locked="0"/>
    </xf>
    <xf numFmtId="0" fontId="18" fillId="0" borderId="65" xfId="0" applyFont="1" applyBorder="1" applyAlignment="1" applyProtection="1">
      <alignment horizontal="left" vertical="center" wrapText="1"/>
      <protection locked="0"/>
    </xf>
    <xf numFmtId="0" fontId="18" fillId="4" borderId="1"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8" fillId="5" borderId="96" xfId="0" applyFont="1" applyFill="1" applyBorder="1" applyAlignment="1">
      <alignment horizontal="center" vertical="center" wrapText="1"/>
    </xf>
    <xf numFmtId="0" fontId="18" fillId="5" borderId="21"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18" fillId="5" borderId="83" xfId="0" applyFont="1" applyFill="1" applyBorder="1" applyAlignment="1">
      <alignment horizontal="center" vertical="center" wrapText="1"/>
    </xf>
    <xf numFmtId="0" fontId="28" fillId="5" borderId="140" xfId="0" applyFont="1" applyFill="1" applyBorder="1" applyAlignment="1">
      <alignment horizontal="center" vertical="center" wrapText="1"/>
    </xf>
    <xf numFmtId="0" fontId="28" fillId="5" borderId="141" xfId="0" applyFont="1" applyFill="1" applyBorder="1" applyAlignment="1">
      <alignment horizontal="center" vertical="center" wrapText="1"/>
    </xf>
    <xf numFmtId="0" fontId="21" fillId="4" borderId="144" xfId="0" applyFont="1" applyFill="1" applyBorder="1" applyAlignment="1">
      <alignment horizontal="center" vertical="center"/>
    </xf>
    <xf numFmtId="0" fontId="21" fillId="4" borderId="145" xfId="0" applyFont="1" applyFill="1" applyBorder="1" applyAlignment="1">
      <alignment horizontal="center" vertical="center"/>
    </xf>
    <xf numFmtId="178" fontId="18" fillId="3" borderId="35" xfId="0" applyNumberFormat="1" applyFont="1" applyFill="1" applyBorder="1" applyAlignment="1">
      <alignment horizontal="right" vertical="center" shrinkToFit="1"/>
    </xf>
    <xf numFmtId="178" fontId="18" fillId="3" borderId="107" xfId="0" applyNumberFormat="1" applyFont="1" applyFill="1" applyBorder="1" applyAlignment="1">
      <alignment horizontal="right" vertical="center" shrinkToFit="1"/>
    </xf>
    <xf numFmtId="176" fontId="11" fillId="0" borderId="146" xfId="0" applyNumberFormat="1" applyFont="1" applyBorder="1">
      <alignment vertical="center"/>
    </xf>
    <xf numFmtId="176" fontId="11" fillId="0" borderId="147" xfId="0" applyNumberFormat="1" applyFont="1" applyBorder="1">
      <alignment vertical="center"/>
    </xf>
    <xf numFmtId="0" fontId="18" fillId="5" borderId="67"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0" borderId="0" xfId="0" applyFont="1" applyAlignment="1">
      <alignment horizontal="left" vertical="center" wrapText="1"/>
    </xf>
    <xf numFmtId="0" fontId="27" fillId="5" borderId="42" xfId="0" applyFont="1" applyFill="1" applyBorder="1" applyAlignment="1">
      <alignment horizontal="center" vertical="center"/>
    </xf>
    <xf numFmtId="0" fontId="27" fillId="5" borderId="36" xfId="0" applyFont="1" applyFill="1" applyBorder="1" applyAlignment="1">
      <alignment horizontal="center" vertical="center"/>
    </xf>
    <xf numFmtId="0" fontId="27" fillId="5" borderId="44" xfId="0" applyFont="1" applyFill="1" applyBorder="1" applyAlignment="1">
      <alignment horizontal="center" vertical="center"/>
    </xf>
    <xf numFmtId="0" fontId="11" fillId="0" borderId="44" xfId="0" applyFont="1" applyBorder="1" applyAlignment="1" applyProtection="1">
      <alignment horizontal="left" vertical="center" wrapText="1"/>
      <protection locked="0"/>
    </xf>
    <xf numFmtId="0" fontId="20" fillId="0" borderId="55" xfId="0" applyFont="1" applyBorder="1" applyAlignment="1">
      <alignment horizontal="center" vertical="center" textRotation="255"/>
    </xf>
    <xf numFmtId="0" fontId="20" fillId="0" borderId="129" xfId="0" applyFont="1" applyBorder="1" applyAlignment="1">
      <alignment horizontal="center" vertical="center" textRotation="255"/>
    </xf>
    <xf numFmtId="0" fontId="23" fillId="0" borderId="0" xfId="0" applyFont="1" applyAlignment="1">
      <alignment horizontal="center" vertical="top" wrapText="1"/>
    </xf>
    <xf numFmtId="0" fontId="11" fillId="5" borderId="104" xfId="0" applyFont="1" applyFill="1" applyBorder="1" applyAlignment="1">
      <alignment horizontal="center" vertical="center"/>
    </xf>
    <xf numFmtId="0" fontId="11" fillId="5" borderId="73" xfId="0" applyFont="1" applyFill="1" applyBorder="1" applyAlignment="1">
      <alignment horizontal="center" vertical="center"/>
    </xf>
    <xf numFmtId="0" fontId="42" fillId="0" borderId="103" xfId="0" applyFont="1" applyBorder="1" applyAlignment="1">
      <alignment horizontal="left" vertical="center" wrapText="1"/>
    </xf>
    <xf numFmtId="0" fontId="42" fillId="0" borderId="74" xfId="0" applyFont="1" applyBorder="1" applyAlignment="1">
      <alignment horizontal="left" vertical="center" wrapText="1"/>
    </xf>
    <xf numFmtId="0" fontId="11" fillId="5" borderId="115" xfId="0" applyFont="1" applyFill="1" applyBorder="1" applyAlignment="1">
      <alignment horizontal="center" vertical="center"/>
    </xf>
    <xf numFmtId="0" fontId="11" fillId="5" borderId="116" xfId="0" applyFont="1" applyFill="1" applyBorder="1" applyAlignment="1">
      <alignment horizontal="center" vertical="center"/>
    </xf>
    <xf numFmtId="179" fontId="27" fillId="5" borderId="42" xfId="0" applyNumberFormat="1" applyFont="1" applyFill="1" applyBorder="1" applyAlignment="1">
      <alignment horizontal="center" vertical="center"/>
    </xf>
    <xf numFmtId="179" fontId="27" fillId="5" borderId="43" xfId="0" applyNumberFormat="1" applyFont="1" applyFill="1" applyBorder="1" applyAlignment="1">
      <alignment horizontal="center" vertical="center"/>
    </xf>
    <xf numFmtId="0" fontId="11" fillId="5" borderId="52"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24" fillId="0" borderId="0" xfId="0" applyFont="1">
      <alignment vertical="center"/>
    </xf>
    <xf numFmtId="0" fontId="11" fillId="5" borderId="55" xfId="0" applyFont="1" applyFill="1" applyBorder="1" applyAlignment="1">
      <alignment horizontal="center" vertical="center" textRotation="255"/>
    </xf>
    <xf numFmtId="0" fontId="11" fillId="5" borderId="108" xfId="0" applyFont="1" applyFill="1" applyBorder="1" applyAlignment="1">
      <alignment horizontal="center" vertical="center" textRotation="255"/>
    </xf>
    <xf numFmtId="0" fontId="18" fillId="5" borderId="94" xfId="0" applyFont="1" applyFill="1" applyBorder="1" applyAlignment="1">
      <alignment horizontal="center" vertical="center" wrapText="1"/>
    </xf>
    <xf numFmtId="0" fontId="18" fillId="5" borderId="113" xfId="0" applyFont="1" applyFill="1" applyBorder="1" applyAlignment="1">
      <alignment horizontal="center" vertical="center" wrapText="1"/>
    </xf>
    <xf numFmtId="178" fontId="18" fillId="3" borderId="98" xfId="0" applyNumberFormat="1" applyFont="1" applyFill="1" applyBorder="1" applyAlignment="1">
      <alignment horizontal="right" vertical="center" shrinkToFit="1"/>
    </xf>
    <xf numFmtId="178" fontId="18" fillId="3" borderId="95" xfId="0" applyNumberFormat="1" applyFont="1" applyFill="1" applyBorder="1" applyAlignment="1">
      <alignment horizontal="right" vertical="center" shrinkToFit="1"/>
    </xf>
    <xf numFmtId="180" fontId="18" fillId="3" borderId="88" xfId="0" applyNumberFormat="1" applyFont="1" applyFill="1" applyBorder="1" applyAlignment="1">
      <alignment horizontal="right" vertical="center" shrinkToFit="1"/>
    </xf>
    <xf numFmtId="180" fontId="18" fillId="3" borderId="110" xfId="0" applyNumberFormat="1" applyFont="1" applyFill="1" applyBorder="1" applyAlignment="1">
      <alignment horizontal="right" vertical="center" shrinkToFit="1"/>
    </xf>
    <xf numFmtId="178" fontId="18" fillId="3" borderId="142" xfId="0" applyNumberFormat="1" applyFont="1" applyFill="1" applyBorder="1" applyAlignment="1">
      <alignment horizontal="right" vertical="center" shrinkToFit="1"/>
    </xf>
    <xf numFmtId="178" fontId="18" fillId="3" borderId="143" xfId="0" applyNumberFormat="1" applyFont="1" applyFill="1" applyBorder="1" applyAlignment="1">
      <alignment horizontal="right" vertical="center" shrinkToFit="1"/>
    </xf>
    <xf numFmtId="0" fontId="19" fillId="5" borderId="42" xfId="0" applyFont="1" applyFill="1" applyBorder="1" applyAlignment="1">
      <alignment horizontal="center" vertical="center"/>
    </xf>
    <xf numFmtId="0" fontId="19" fillId="5" borderId="36" xfId="0" applyFont="1" applyFill="1" applyBorder="1" applyAlignment="1">
      <alignment horizontal="center" vertical="center"/>
    </xf>
    <xf numFmtId="0" fontId="19" fillId="5" borderId="44" xfId="0" applyFont="1" applyFill="1" applyBorder="1" applyAlignment="1">
      <alignment horizontal="center" vertical="center"/>
    </xf>
    <xf numFmtId="0" fontId="11" fillId="3" borderId="36" xfId="0" applyFont="1" applyFill="1" applyBorder="1" applyAlignment="1" applyProtection="1">
      <alignment horizontal="left" vertical="center" shrinkToFit="1"/>
      <protection locked="0"/>
    </xf>
    <xf numFmtId="14" fontId="11" fillId="0" borderId="42" xfId="0" applyNumberFormat="1" applyFont="1" applyBorder="1" applyAlignment="1" applyProtection="1">
      <alignment horizontal="center" vertical="center"/>
      <protection locked="0"/>
    </xf>
    <xf numFmtId="14" fontId="11" fillId="0" borderId="63" xfId="0" applyNumberFormat="1" applyFont="1" applyBorder="1" applyAlignment="1" applyProtection="1">
      <alignment horizontal="center" vertical="center"/>
      <protection locked="0"/>
    </xf>
    <xf numFmtId="0" fontId="19" fillId="5" borderId="43" xfId="0" applyFont="1" applyFill="1" applyBorder="1" applyAlignment="1">
      <alignment horizontal="center" vertical="center"/>
    </xf>
    <xf numFmtId="14" fontId="11" fillId="0" borderId="36" xfId="0" applyNumberFormat="1" applyFont="1" applyBorder="1" applyAlignment="1" applyProtection="1">
      <alignment horizontal="center" vertical="center"/>
      <protection locked="0"/>
    </xf>
    <xf numFmtId="0" fontId="19" fillId="5" borderId="63" xfId="0" applyFont="1" applyFill="1" applyBorder="1" applyAlignment="1">
      <alignment horizontal="center" vertical="center"/>
    </xf>
    <xf numFmtId="0" fontId="18" fillId="5" borderId="27"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89" xfId="0" applyFont="1" applyFill="1" applyBorder="1" applyAlignment="1">
      <alignment horizontal="center" vertical="center" wrapText="1"/>
    </xf>
    <xf numFmtId="0" fontId="18" fillId="5" borderId="98" xfId="0" applyFont="1" applyFill="1" applyBorder="1" applyAlignment="1">
      <alignment horizontal="center" vertical="center" wrapText="1"/>
    </xf>
    <xf numFmtId="0" fontId="18" fillId="5" borderId="109" xfId="0" applyFont="1" applyFill="1" applyBorder="1" applyAlignment="1">
      <alignment horizontal="center" vertical="center" wrapText="1"/>
    </xf>
    <xf numFmtId="0" fontId="18" fillId="5" borderId="88"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30" fillId="5" borderId="109" xfId="0" applyFont="1" applyFill="1" applyBorder="1" applyAlignment="1">
      <alignment horizontal="center" vertical="center" wrapText="1"/>
    </xf>
    <xf numFmtId="0" fontId="30" fillId="5" borderId="114"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24" xfId="0" applyFont="1" applyFill="1" applyBorder="1" applyAlignment="1">
      <alignment horizontal="center" vertical="center" textRotation="255"/>
    </xf>
    <xf numFmtId="0" fontId="11" fillId="5" borderId="129" xfId="0" applyFont="1" applyFill="1" applyBorder="1" applyAlignment="1">
      <alignment horizontal="center" vertical="center" textRotation="255"/>
    </xf>
    <xf numFmtId="0" fontId="11" fillId="4" borderId="117" xfId="0" applyFont="1" applyFill="1" applyBorder="1" applyAlignment="1" applyProtection="1">
      <alignment horizontal="center" vertical="center" wrapText="1"/>
      <protection locked="0"/>
    </xf>
    <xf numFmtId="0" fontId="11" fillId="4" borderId="119" xfId="0" applyFont="1" applyFill="1" applyBorder="1" applyAlignment="1" applyProtection="1">
      <alignment horizontal="center" vertical="center" wrapText="1"/>
      <protection locked="0"/>
    </xf>
    <xf numFmtId="0" fontId="11" fillId="5" borderId="1" xfId="0" applyFont="1" applyFill="1" applyBorder="1" applyAlignment="1">
      <alignment horizontal="center" vertical="center"/>
    </xf>
    <xf numFmtId="0" fontId="18" fillId="0" borderId="0" xfId="0" applyFont="1" applyAlignment="1">
      <alignment horizontal="left" vertical="top" wrapText="1"/>
    </xf>
    <xf numFmtId="49" fontId="18" fillId="0" borderId="0" xfId="0" applyNumberFormat="1" applyFont="1" applyAlignment="1" applyProtection="1">
      <alignment horizontal="right" vertical="center"/>
      <protection locked="0"/>
    </xf>
    <xf numFmtId="0" fontId="42" fillId="0" borderId="0" xfId="0" applyFont="1" applyAlignment="1">
      <alignment vertical="top" wrapText="1"/>
    </xf>
    <xf numFmtId="193" fontId="42" fillId="0" borderId="0" xfId="0" applyNumberFormat="1" applyFont="1" applyAlignment="1">
      <alignment horizontal="center" vertical="center" shrinkToFit="1"/>
    </xf>
    <xf numFmtId="0" fontId="27" fillId="5" borderId="43" xfId="0" applyFont="1" applyFill="1" applyBorder="1" applyAlignment="1">
      <alignment horizontal="center" vertical="center"/>
    </xf>
    <xf numFmtId="0" fontId="30" fillId="4" borderId="52" xfId="0" applyFont="1" applyFill="1" applyBorder="1" applyAlignment="1">
      <alignment horizontal="center" vertical="center" wrapText="1"/>
    </xf>
    <xf numFmtId="0" fontId="30" fillId="4" borderId="22" xfId="0" applyFont="1" applyFill="1" applyBorder="1" applyAlignment="1">
      <alignment horizontal="center" vertical="center"/>
    </xf>
    <xf numFmtId="0" fontId="30" fillId="4" borderId="53" xfId="0" applyFont="1" applyFill="1" applyBorder="1" applyAlignment="1">
      <alignment horizontal="center" vertical="center"/>
    </xf>
    <xf numFmtId="0" fontId="18" fillId="4" borderId="131" xfId="0" applyFont="1" applyFill="1" applyBorder="1" applyAlignment="1">
      <alignment horizontal="center" vertical="center" wrapText="1"/>
    </xf>
    <xf numFmtId="0" fontId="18" fillId="4" borderId="133"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18" fillId="4" borderId="117" xfId="0" applyFont="1" applyFill="1" applyBorder="1" applyAlignment="1">
      <alignment horizontal="center" vertical="center" wrapText="1"/>
    </xf>
    <xf numFmtId="0" fontId="18" fillId="4" borderId="119" xfId="0" applyFont="1" applyFill="1" applyBorder="1" applyAlignment="1">
      <alignment horizontal="center" vertical="center" wrapText="1"/>
    </xf>
    <xf numFmtId="0" fontId="22" fillId="3" borderId="117" xfId="0" applyFont="1" applyFill="1" applyBorder="1" applyAlignment="1" applyProtection="1">
      <alignment horizontal="left" vertical="center"/>
      <protection locked="0"/>
    </xf>
    <xf numFmtId="0" fontId="22" fillId="3" borderId="118" xfId="0" applyFont="1" applyFill="1" applyBorder="1" applyAlignment="1" applyProtection="1">
      <alignment horizontal="left" vertical="center"/>
      <protection locked="0"/>
    </xf>
    <xf numFmtId="0" fontId="22" fillId="3" borderId="119" xfId="0" applyFont="1" applyFill="1" applyBorder="1" applyAlignment="1" applyProtection="1">
      <alignment horizontal="left" vertical="center"/>
      <protection locked="0"/>
    </xf>
    <xf numFmtId="0" fontId="11" fillId="5" borderId="117" xfId="0" applyFont="1" applyFill="1" applyBorder="1" applyAlignment="1">
      <alignment horizontal="center" vertical="center"/>
    </xf>
    <xf numFmtId="0" fontId="11" fillId="5" borderId="119" xfId="0" applyFont="1" applyFill="1" applyBorder="1" applyAlignment="1">
      <alignment horizontal="center" vertical="center"/>
    </xf>
    <xf numFmtId="0" fontId="22" fillId="3" borderId="121" xfId="0" applyFont="1" applyFill="1" applyBorder="1" applyAlignment="1" applyProtection="1">
      <alignment horizontal="left" vertical="center" wrapText="1"/>
      <protection locked="0"/>
    </xf>
    <xf numFmtId="0" fontId="22" fillId="3" borderId="137" xfId="0" applyFont="1" applyFill="1" applyBorder="1" applyAlignment="1" applyProtection="1">
      <alignment horizontal="left" vertical="center" wrapText="1"/>
      <protection locked="0"/>
    </xf>
    <xf numFmtId="0" fontId="22" fillId="3" borderId="149" xfId="0" applyFont="1" applyFill="1" applyBorder="1" applyAlignment="1" applyProtection="1">
      <alignment horizontal="left" vertical="center" wrapText="1"/>
      <protection locked="0"/>
    </xf>
    <xf numFmtId="0" fontId="11" fillId="0" borderId="0" xfId="0" applyFont="1" applyAlignment="1">
      <alignment horizontal="left" vertical="center" wrapText="1"/>
    </xf>
    <xf numFmtId="0" fontId="22" fillId="0" borderId="0" xfId="0" applyFont="1" applyAlignment="1">
      <alignment horizontal="left" vertical="center" wrapText="1"/>
    </xf>
    <xf numFmtId="49" fontId="11" fillId="0" borderId="0" xfId="0" applyNumberFormat="1" applyFont="1" applyAlignment="1" applyProtection="1">
      <alignment horizontal="right" vertical="center"/>
      <protection locked="0"/>
    </xf>
    <xf numFmtId="193" fontId="22" fillId="0" borderId="0" xfId="0" applyNumberFormat="1" applyFont="1" applyAlignment="1">
      <alignment horizontal="center" vertical="center" shrinkToFit="1"/>
    </xf>
    <xf numFmtId="0" fontId="22" fillId="0" borderId="0" xfId="0" applyFont="1" applyAlignment="1">
      <alignment horizontal="left" vertical="top" wrapText="1"/>
    </xf>
    <xf numFmtId="0" fontId="22" fillId="3" borderId="101" xfId="0" applyFont="1" applyFill="1" applyBorder="1" applyAlignment="1">
      <alignment horizontal="left" vertical="center" wrapText="1"/>
    </xf>
    <xf numFmtId="0" fontId="22" fillId="3" borderId="103" xfId="0" applyFont="1" applyFill="1" applyBorder="1" applyAlignment="1">
      <alignment horizontal="left" vertical="center" wrapText="1"/>
    </xf>
    <xf numFmtId="0" fontId="22" fillId="3" borderId="102" xfId="0" applyFont="1" applyFill="1" applyBorder="1" applyAlignment="1">
      <alignment horizontal="left" vertical="center" wrapText="1"/>
    </xf>
    <xf numFmtId="0" fontId="42" fillId="3" borderId="101" xfId="0" applyFont="1" applyFill="1" applyBorder="1" applyAlignment="1" applyProtection="1">
      <alignment horizontal="left" vertical="center" wrapText="1"/>
      <protection locked="0"/>
    </xf>
    <xf numFmtId="0" fontId="42" fillId="3" borderId="103" xfId="0" applyFont="1" applyFill="1" applyBorder="1" applyAlignment="1" applyProtection="1">
      <alignment horizontal="left" vertical="center" wrapText="1"/>
      <protection locked="0"/>
    </xf>
    <xf numFmtId="0" fontId="42" fillId="3" borderId="74" xfId="0" applyFont="1" applyFill="1" applyBorder="1" applyAlignment="1" applyProtection="1">
      <alignment horizontal="left" vertical="center" wrapText="1"/>
      <protection locked="0"/>
    </xf>
    <xf numFmtId="0" fontId="18" fillId="0" borderId="150" xfId="0" applyFont="1" applyBorder="1" applyAlignment="1" applyProtection="1">
      <alignment vertical="center" wrapText="1"/>
      <protection locked="0"/>
    </xf>
    <xf numFmtId="0" fontId="18" fillId="0" borderId="151" xfId="0" applyFont="1" applyBorder="1" applyAlignment="1" applyProtection="1">
      <alignment vertical="center" wrapText="1"/>
      <protection locked="0"/>
    </xf>
    <xf numFmtId="0" fontId="19" fillId="0" borderId="151" xfId="0" applyFont="1" applyBorder="1" applyAlignment="1">
      <alignment vertical="center" wrapText="1"/>
    </xf>
    <xf numFmtId="0" fontId="19" fillId="0" borderId="152" xfId="0" applyFont="1" applyBorder="1" applyAlignment="1">
      <alignment vertical="center" wrapText="1"/>
    </xf>
    <xf numFmtId="0" fontId="11" fillId="0" borderId="96" xfId="0" applyFont="1" applyBorder="1" applyAlignment="1" applyProtection="1">
      <alignment horizontal="left" vertical="center" wrapText="1"/>
      <protection locked="0"/>
    </xf>
    <xf numFmtId="0" fontId="11" fillId="0" borderId="153" xfId="0" applyFont="1" applyBorder="1" applyAlignment="1" applyProtection="1">
      <alignment horizontal="left" vertical="center" wrapText="1"/>
      <protection locked="0"/>
    </xf>
    <xf numFmtId="0" fontId="11" fillId="5" borderId="52" xfId="0" applyFont="1" applyFill="1" applyBorder="1" applyAlignment="1">
      <alignment horizontal="center" vertical="center" wrapText="1" shrinkToFit="1"/>
    </xf>
    <xf numFmtId="0" fontId="11" fillId="5" borderId="22" xfId="0" applyFont="1" applyFill="1" applyBorder="1" applyAlignment="1">
      <alignment horizontal="center" vertical="center" shrinkToFit="1"/>
    </xf>
    <xf numFmtId="0" fontId="11" fillId="5" borderId="53" xfId="0" applyFont="1" applyFill="1" applyBorder="1" applyAlignment="1">
      <alignment horizontal="center" vertical="center" shrinkToFit="1"/>
    </xf>
    <xf numFmtId="49" fontId="11" fillId="4" borderId="42" xfId="0" applyNumberFormat="1" applyFont="1" applyFill="1" applyBorder="1" applyAlignment="1" applyProtection="1">
      <alignment horizontal="center" vertical="center"/>
      <protection locked="0"/>
    </xf>
    <xf numFmtId="49" fontId="11" fillId="4" borderId="36" xfId="0" applyNumberFormat="1" applyFont="1" applyFill="1" applyBorder="1" applyAlignment="1" applyProtection="1">
      <alignment horizontal="center" vertical="center"/>
      <protection locked="0"/>
    </xf>
    <xf numFmtId="49" fontId="11" fillId="4" borderId="44" xfId="0" applyNumberFormat="1" applyFont="1" applyFill="1" applyBorder="1" applyAlignment="1" applyProtection="1">
      <alignment horizontal="center" vertical="center"/>
      <protection locked="0"/>
    </xf>
    <xf numFmtId="49" fontId="11" fillId="0" borderId="1" xfId="0" applyNumberFormat="1" applyFont="1" applyBorder="1" applyAlignment="1">
      <alignment horizontal="left" vertical="center"/>
    </xf>
    <xf numFmtId="49" fontId="11" fillId="0" borderId="105" xfId="0" applyNumberFormat="1" applyFont="1" applyBorder="1" applyAlignment="1">
      <alignment horizontal="left" vertical="center"/>
    </xf>
    <xf numFmtId="49" fontId="11" fillId="0" borderId="116" xfId="0" applyNumberFormat="1" applyFont="1" applyBorder="1" applyAlignment="1">
      <alignment horizontal="left" vertical="center"/>
    </xf>
    <xf numFmtId="49" fontId="11" fillId="0" borderId="154" xfId="0" applyNumberFormat="1" applyFont="1" applyBorder="1" applyAlignment="1">
      <alignment horizontal="left" vertical="center"/>
    </xf>
    <xf numFmtId="0" fontId="43" fillId="0" borderId="0" xfId="0" applyFont="1" applyAlignment="1">
      <alignment horizontal="left" vertical="center" wrapText="1"/>
    </xf>
    <xf numFmtId="0" fontId="27" fillId="4" borderId="44" xfId="0" applyFont="1" applyFill="1" applyBorder="1" applyAlignment="1">
      <alignment horizontal="center" vertical="center"/>
    </xf>
    <xf numFmtId="49" fontId="18" fillId="0" borderId="134" xfId="0" applyNumberFormat="1" applyFont="1" applyBorder="1" applyAlignment="1" applyProtection="1">
      <alignment horizontal="left" vertical="center"/>
      <protection locked="0"/>
    </xf>
    <xf numFmtId="49" fontId="18" fillId="0" borderId="155" xfId="0" applyNumberFormat="1" applyFont="1" applyBorder="1" applyAlignment="1" applyProtection="1">
      <alignment horizontal="left" vertical="center"/>
      <protection locked="0"/>
    </xf>
    <xf numFmtId="0" fontId="11" fillId="0" borderId="44" xfId="0" applyFont="1" applyBorder="1">
      <alignment vertical="center"/>
    </xf>
    <xf numFmtId="0" fontId="19" fillId="4" borderId="42" xfId="0" applyFont="1" applyFill="1" applyBorder="1" applyAlignment="1">
      <alignment horizontal="center" vertical="center"/>
    </xf>
    <xf numFmtId="0" fontId="19" fillId="4" borderId="63" xfId="0" applyFont="1" applyFill="1" applyBorder="1" applyAlignment="1">
      <alignment horizontal="center" vertical="center"/>
    </xf>
    <xf numFmtId="0" fontId="19" fillId="4" borderId="36" xfId="0" applyFont="1" applyFill="1" applyBorder="1" applyAlignment="1">
      <alignment horizontal="center" vertical="center"/>
    </xf>
    <xf numFmtId="0" fontId="19" fillId="4" borderId="43" xfId="0" applyFont="1" applyFill="1" applyBorder="1" applyAlignment="1">
      <alignment horizontal="center" vertical="center"/>
    </xf>
    <xf numFmtId="0" fontId="19" fillId="5" borderId="1" xfId="0" applyFont="1" applyFill="1" applyBorder="1" applyAlignment="1">
      <alignment horizontal="center" vertical="center"/>
    </xf>
    <xf numFmtId="0" fontId="19" fillId="5" borderId="105" xfId="0" applyFont="1" applyFill="1" applyBorder="1" applyAlignment="1">
      <alignment horizontal="center" vertical="center"/>
    </xf>
    <xf numFmtId="192" fontId="11" fillId="3" borderId="36" xfId="0" applyNumberFormat="1" applyFont="1" applyFill="1" applyBorder="1" applyAlignment="1" applyProtection="1">
      <alignment horizontal="left" vertical="center" wrapText="1" shrinkToFit="1"/>
      <protection locked="0"/>
    </xf>
    <xf numFmtId="0" fontId="18" fillId="5" borderId="52" xfId="0" applyFont="1" applyFill="1" applyBorder="1" applyAlignment="1">
      <alignment horizontal="center" vertical="center" wrapText="1"/>
    </xf>
    <xf numFmtId="0" fontId="18" fillId="5" borderId="35" xfId="0" applyFont="1" applyFill="1" applyBorder="1" applyAlignment="1">
      <alignment horizontal="center" vertical="center" wrapText="1"/>
    </xf>
    <xf numFmtId="14" fontId="11" fillId="0" borderId="36" xfId="0" applyNumberFormat="1" applyFont="1" applyBorder="1" applyAlignment="1">
      <alignment horizontal="center" vertical="center"/>
    </xf>
    <xf numFmtId="14" fontId="11" fillId="0" borderId="43" xfId="0" applyNumberFormat="1" applyFont="1" applyBorder="1" applyAlignment="1">
      <alignment horizontal="center" vertical="center"/>
    </xf>
    <xf numFmtId="0" fontId="18" fillId="5" borderId="109" xfId="0" applyFont="1" applyFill="1" applyBorder="1" applyAlignment="1">
      <alignment horizontal="center" vertical="center" shrinkToFit="1"/>
    </xf>
    <xf numFmtId="0" fontId="18" fillId="5" borderId="88" xfId="0" applyFont="1" applyFill="1" applyBorder="1" applyAlignment="1">
      <alignment horizontal="center" vertical="center" shrinkToFit="1"/>
    </xf>
    <xf numFmtId="0" fontId="18" fillId="5" borderId="114" xfId="0" applyFont="1" applyFill="1" applyBorder="1" applyAlignment="1">
      <alignment horizontal="center" vertical="center" shrinkToFit="1"/>
    </xf>
    <xf numFmtId="0" fontId="30" fillId="5" borderId="88" xfId="0" applyFont="1" applyFill="1" applyBorder="1" applyAlignment="1">
      <alignment horizontal="center" vertical="center" wrapText="1"/>
    </xf>
    <xf numFmtId="0" fontId="18" fillId="5" borderId="65" xfId="0" applyFont="1" applyFill="1" applyBorder="1" applyAlignment="1">
      <alignment horizontal="center" vertical="center" wrapText="1"/>
    </xf>
    <xf numFmtId="0" fontId="18" fillId="5" borderId="97" xfId="0" applyFont="1" applyFill="1" applyBorder="1" applyAlignment="1">
      <alignment horizontal="center" vertical="center" wrapText="1"/>
    </xf>
    <xf numFmtId="0" fontId="18" fillId="3" borderId="139" xfId="0" applyFont="1" applyFill="1" applyBorder="1" applyAlignment="1">
      <alignment vertical="center" wrapText="1"/>
    </xf>
    <xf numFmtId="0" fontId="18" fillId="3" borderId="95" xfId="0" applyFont="1" applyFill="1" applyBorder="1" applyAlignment="1">
      <alignment vertical="center" wrapText="1"/>
    </xf>
    <xf numFmtId="0" fontId="11" fillId="4" borderId="55" xfId="0" applyFont="1" applyFill="1" applyBorder="1" applyAlignment="1">
      <alignment horizontal="center" vertical="center" textRotation="255"/>
    </xf>
    <xf numFmtId="0" fontId="11" fillId="4" borderId="56" xfId="0" applyFont="1" applyFill="1" applyBorder="1" applyAlignment="1">
      <alignment horizontal="center" vertical="center" textRotation="255"/>
    </xf>
    <xf numFmtId="0" fontId="11" fillId="4" borderId="42" xfId="0" applyFont="1" applyFill="1" applyBorder="1" applyAlignment="1">
      <alignment horizontal="center" vertical="center" wrapText="1"/>
    </xf>
    <xf numFmtId="0" fontId="11" fillId="4" borderId="36" xfId="0" applyFont="1" applyFill="1" applyBorder="1" applyAlignment="1">
      <alignment horizontal="center" vertical="center" wrapText="1"/>
    </xf>
    <xf numFmtId="14" fontId="11" fillId="3" borderId="42" xfId="0" applyNumberFormat="1" applyFont="1" applyFill="1" applyBorder="1" applyAlignment="1" applyProtection="1">
      <alignment horizontal="center" vertical="center" wrapText="1"/>
      <protection locked="0"/>
    </xf>
    <xf numFmtId="14" fontId="11" fillId="3" borderId="63" xfId="0" applyNumberFormat="1" applyFont="1" applyFill="1" applyBorder="1" applyAlignment="1" applyProtection="1">
      <alignment horizontal="center" vertical="center" wrapText="1"/>
      <protection locked="0"/>
    </xf>
    <xf numFmtId="58" fontId="11" fillId="4" borderId="42" xfId="0" applyNumberFormat="1" applyFont="1" applyFill="1" applyBorder="1" applyAlignment="1" applyProtection="1">
      <alignment horizontal="center" vertical="center" wrapText="1"/>
      <protection locked="0"/>
    </xf>
    <xf numFmtId="58" fontId="11" fillId="4" borderId="36" xfId="0" applyNumberFormat="1" applyFont="1" applyFill="1" applyBorder="1" applyAlignment="1" applyProtection="1">
      <alignment horizontal="center" vertical="center" wrapText="1"/>
      <protection locked="0"/>
    </xf>
    <xf numFmtId="58" fontId="11" fillId="4" borderId="44" xfId="0" applyNumberFormat="1" applyFont="1" applyFill="1" applyBorder="1" applyAlignment="1" applyProtection="1">
      <alignment horizontal="center" vertical="center" wrapText="1"/>
      <protection locked="0"/>
    </xf>
    <xf numFmtId="0" fontId="11" fillId="4" borderId="28" xfId="0" applyFont="1" applyFill="1" applyBorder="1" applyAlignment="1">
      <alignment horizontal="center" vertical="center"/>
    </xf>
    <xf numFmtId="0" fontId="11" fillId="4" borderId="46" xfId="0" applyFont="1" applyFill="1" applyBorder="1" applyAlignment="1">
      <alignment horizontal="center" vertical="center"/>
    </xf>
    <xf numFmtId="0" fontId="11" fillId="4" borderId="72" xfId="0" applyFont="1" applyFill="1" applyBorder="1" applyAlignment="1">
      <alignment horizontal="center" vertical="center" wrapText="1"/>
    </xf>
    <xf numFmtId="0" fontId="11" fillId="4" borderId="62" xfId="0" applyFont="1" applyFill="1" applyBorder="1" applyAlignment="1">
      <alignment horizontal="center" vertical="center"/>
    </xf>
    <xf numFmtId="0" fontId="11" fillId="4" borderId="92" xfId="0" applyFont="1" applyFill="1" applyBorder="1" applyAlignment="1">
      <alignment horizontal="center" vertical="center"/>
    </xf>
    <xf numFmtId="0" fontId="11" fillId="4" borderId="80" xfId="0" applyFont="1" applyFill="1" applyBorder="1" applyAlignment="1">
      <alignment horizontal="center" vertical="center"/>
    </xf>
    <xf numFmtId="0" fontId="11" fillId="4" borderId="93" xfId="0" applyFont="1" applyFill="1" applyBorder="1" applyAlignment="1">
      <alignment horizontal="center" vertical="center"/>
    </xf>
    <xf numFmtId="0" fontId="11" fillId="4" borderId="66" xfId="0" applyFont="1" applyFill="1" applyBorder="1" applyAlignment="1">
      <alignment horizontal="center" vertical="center"/>
    </xf>
    <xf numFmtId="14" fontId="11" fillId="0" borderId="30" xfId="0" applyNumberFormat="1" applyFont="1" applyBorder="1" applyAlignment="1" applyProtection="1">
      <alignment horizontal="center" vertical="top" shrinkToFit="1"/>
      <protection locked="0"/>
    </xf>
    <xf numFmtId="14" fontId="11" fillId="0" borderId="45" xfId="0" applyNumberFormat="1" applyFont="1" applyBorder="1" applyAlignment="1" applyProtection="1">
      <alignment horizontal="center" vertical="top" shrinkToFit="1"/>
      <protection locked="0"/>
    </xf>
    <xf numFmtId="0" fontId="11" fillId="0" borderId="9" xfId="0" applyFont="1" applyBorder="1" applyAlignment="1" applyProtection="1">
      <alignment horizontal="center" vertical="top" wrapText="1"/>
      <protection locked="0"/>
    </xf>
    <xf numFmtId="0" fontId="11" fillId="0" borderId="45" xfId="0" applyFont="1" applyBorder="1" applyAlignment="1" applyProtection="1">
      <alignment horizontal="center" vertical="top" wrapText="1"/>
      <protection locked="0"/>
    </xf>
    <xf numFmtId="0" fontId="11" fillId="4" borderId="59" xfId="0" applyFont="1" applyFill="1" applyBorder="1" applyAlignment="1">
      <alignment horizontal="center" vertical="center"/>
    </xf>
    <xf numFmtId="0" fontId="11" fillId="4" borderId="60" xfId="0" applyFont="1" applyFill="1" applyBorder="1" applyAlignment="1">
      <alignment horizontal="center" vertical="center"/>
    </xf>
    <xf numFmtId="14" fontId="11" fillId="0" borderId="28" xfId="0" applyNumberFormat="1" applyFont="1" applyBorder="1" applyAlignment="1" applyProtection="1">
      <alignment horizontal="center" vertical="top" shrinkToFit="1"/>
      <protection locked="0"/>
    </xf>
    <xf numFmtId="14" fontId="11" fillId="0" borderId="47" xfId="0" applyNumberFormat="1" applyFont="1" applyBorder="1" applyAlignment="1" applyProtection="1">
      <alignment horizontal="center" vertical="top" shrinkToFit="1"/>
      <protection locked="0"/>
    </xf>
    <xf numFmtId="0" fontId="11" fillId="0" borderId="92" xfId="0" applyFont="1" applyBorder="1" applyAlignment="1" applyProtection="1">
      <alignment horizontal="center" vertical="top" wrapText="1"/>
      <protection locked="0"/>
    </xf>
    <xf numFmtId="0" fontId="11" fillId="0" borderId="80" xfId="0" applyFont="1" applyBorder="1" applyAlignment="1" applyProtection="1">
      <alignment horizontal="center" vertical="top" wrapText="1"/>
      <protection locked="0"/>
    </xf>
    <xf numFmtId="0" fontId="28" fillId="5" borderId="94" xfId="0" applyFont="1" applyFill="1" applyBorder="1" applyAlignment="1">
      <alignment horizontal="center" vertical="center"/>
    </xf>
    <xf numFmtId="0" fontId="28" fillId="5" borderId="139" xfId="0" applyFont="1" applyFill="1" applyBorder="1" applyAlignment="1">
      <alignment horizontal="center" vertical="center"/>
    </xf>
    <xf numFmtId="0" fontId="11" fillId="0" borderId="24" xfId="0" applyFont="1" applyBorder="1" applyAlignment="1">
      <alignment horizontal="left" vertical="top" wrapText="1"/>
    </xf>
    <xf numFmtId="0" fontId="11" fillId="0" borderId="41" xfId="0" applyFont="1" applyBorder="1" applyAlignment="1">
      <alignment horizontal="left" vertical="center" indent="1"/>
    </xf>
    <xf numFmtId="0" fontId="11" fillId="0" borderId="28" xfId="0" applyFont="1" applyBorder="1" applyAlignment="1">
      <alignment horizontal="left" vertical="center" indent="1"/>
    </xf>
    <xf numFmtId="0" fontId="11" fillId="0" borderId="54" xfId="0" applyFont="1" applyBorder="1" applyAlignment="1">
      <alignment horizontal="left" vertical="center" indent="1"/>
    </xf>
    <xf numFmtId="0" fontId="21" fillId="0" borderId="24" xfId="0" applyFont="1" applyBorder="1" applyAlignment="1">
      <alignment vertical="top" wrapText="1"/>
    </xf>
    <xf numFmtId="0" fontId="11" fillId="0" borderId="49" xfId="0" applyFont="1" applyBorder="1" applyAlignment="1" applyProtection="1">
      <alignment horizontal="left" vertical="top" wrapText="1"/>
      <protection locked="0"/>
    </xf>
    <xf numFmtId="0" fontId="11" fillId="0" borderId="50" xfId="0" applyFont="1" applyBorder="1" applyAlignment="1" applyProtection="1">
      <alignment horizontal="left" vertical="top" wrapText="1"/>
      <protection locked="0"/>
    </xf>
    <xf numFmtId="0" fontId="11" fillId="0" borderId="51"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26" xfId="0" applyFont="1" applyBorder="1" applyAlignment="1" applyProtection="1">
      <alignment horizontal="left" vertical="top" wrapText="1"/>
      <protection locked="0"/>
    </xf>
    <xf numFmtId="0" fontId="28" fillId="4" borderId="41" xfId="0" applyFont="1" applyFill="1" applyBorder="1">
      <alignment vertical="center"/>
    </xf>
    <xf numFmtId="0" fontId="28" fillId="4" borderId="28" xfId="0" applyFont="1" applyFill="1" applyBorder="1">
      <alignment vertical="center"/>
    </xf>
    <xf numFmtId="0" fontId="28" fillId="4" borderId="54" xfId="0" applyFont="1" applyFill="1" applyBorder="1">
      <alignment vertical="center"/>
    </xf>
    <xf numFmtId="0" fontId="11" fillId="0" borderId="31" xfId="0" applyFont="1" applyBorder="1" applyAlignment="1">
      <alignment horizontal="center" vertical="center" wrapText="1" shrinkToFit="1"/>
    </xf>
    <xf numFmtId="0" fontId="11" fillId="0" borderId="32" xfId="0" applyFont="1" applyBorder="1" applyAlignment="1">
      <alignment horizontal="center" vertical="center" wrapText="1" shrinkToFit="1"/>
    </xf>
    <xf numFmtId="0" fontId="19" fillId="0" borderId="0" xfId="0" applyFont="1" applyAlignment="1">
      <alignment vertical="top" wrapText="1"/>
    </xf>
    <xf numFmtId="0" fontId="11" fillId="4" borderId="28" xfId="0" applyFont="1" applyFill="1" applyBorder="1" applyAlignment="1" applyProtection="1">
      <alignment horizontal="left" vertical="top" wrapText="1" indent="1"/>
      <protection locked="0"/>
    </xf>
    <xf numFmtId="0" fontId="11" fillId="0" borderId="46" xfId="0" applyFont="1" applyBorder="1" applyAlignment="1">
      <alignment horizontal="left" vertical="center" indent="1"/>
    </xf>
    <xf numFmtId="0" fontId="11" fillId="0" borderId="29" xfId="0" applyFont="1" applyBorder="1" applyAlignment="1">
      <alignment horizontal="left" vertical="center" indent="1"/>
    </xf>
    <xf numFmtId="0" fontId="11" fillId="0" borderId="50" xfId="0" applyFont="1" applyBorder="1" applyAlignment="1">
      <alignment horizontal="left" vertical="top"/>
    </xf>
    <xf numFmtId="0" fontId="11" fillId="0" borderId="51" xfId="0" applyFont="1" applyBorder="1" applyAlignment="1">
      <alignment horizontal="left" vertical="top"/>
    </xf>
    <xf numFmtId="0" fontId="11" fillId="0" borderId="0" xfId="0" applyFont="1" applyAlignment="1">
      <alignment horizontal="left" vertical="top"/>
    </xf>
    <xf numFmtId="0" fontId="11" fillId="0" borderId="26" xfId="0" applyFont="1" applyBorder="1" applyAlignment="1">
      <alignment horizontal="left" vertical="top"/>
    </xf>
    <xf numFmtId="0" fontId="11" fillId="0" borderId="16" xfId="0" applyFont="1" applyBorder="1" applyAlignment="1">
      <alignment horizontal="left" vertical="top"/>
    </xf>
    <xf numFmtId="0" fontId="11" fillId="0" borderId="17" xfId="0" applyFont="1" applyBorder="1" applyAlignment="1">
      <alignment horizontal="left" vertical="top"/>
    </xf>
    <xf numFmtId="0" fontId="11" fillId="0" borderId="23" xfId="0" applyFont="1" applyBorder="1" applyAlignment="1">
      <alignment horizontal="left" vertical="top"/>
    </xf>
    <xf numFmtId="0" fontId="11" fillId="0" borderId="33" xfId="0" applyFont="1" applyBorder="1" applyAlignment="1">
      <alignment horizontal="left" vertical="top"/>
    </xf>
    <xf numFmtId="0" fontId="21" fillId="0" borderId="0" xfId="0" applyFont="1" applyAlignment="1">
      <alignment vertical="top" wrapText="1"/>
    </xf>
    <xf numFmtId="0" fontId="21" fillId="5" borderId="57" xfId="0" applyFont="1" applyFill="1" applyBorder="1" applyAlignment="1">
      <alignment horizontal="center" vertical="center" wrapText="1"/>
    </xf>
    <xf numFmtId="0" fontId="11" fillId="5" borderId="15"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161"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58"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105" xfId="0" applyFont="1" applyFill="1" applyBorder="1" applyAlignment="1">
      <alignment horizontal="center" vertical="center"/>
    </xf>
    <xf numFmtId="0" fontId="11" fillId="0" borderId="1" xfId="0" applyFont="1" applyBorder="1" applyAlignment="1" applyProtection="1">
      <alignment horizontal="center" vertical="center" wrapText="1"/>
      <protection locked="0"/>
    </xf>
    <xf numFmtId="196" fontId="11" fillId="0" borderId="1" xfId="0" applyNumberFormat="1" applyFont="1" applyBorder="1" applyAlignment="1" applyProtection="1">
      <alignment horizontal="center" vertical="center" wrapText="1"/>
      <protection locked="0"/>
    </xf>
    <xf numFmtId="49" fontId="11" fillId="0" borderId="1" xfId="0" applyNumberFormat="1" applyFont="1" applyBorder="1" applyAlignment="1" applyProtection="1">
      <alignment horizontal="center" vertical="center" wrapText="1"/>
      <protection locked="0"/>
    </xf>
    <xf numFmtId="49" fontId="11" fillId="0" borderId="105" xfId="0" applyNumberFormat="1" applyFont="1" applyBorder="1" applyAlignment="1" applyProtection="1">
      <alignment horizontal="center" vertical="center" wrapText="1"/>
      <protection locked="0"/>
    </xf>
    <xf numFmtId="0" fontId="11" fillId="4" borderId="93" xfId="0" applyFont="1" applyFill="1" applyBorder="1" applyAlignment="1">
      <alignment horizontal="center" vertical="center" wrapText="1"/>
    </xf>
    <xf numFmtId="0" fontId="11" fillId="4" borderId="66" xfId="0" applyFont="1" applyFill="1" applyBorder="1" applyAlignment="1">
      <alignment horizontal="center" vertical="center" wrapText="1"/>
    </xf>
    <xf numFmtId="0" fontId="11" fillId="4" borderId="57"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87" xfId="0" applyFont="1" applyFill="1" applyBorder="1" applyAlignment="1">
      <alignment horizontal="center" vertical="center"/>
    </xf>
    <xf numFmtId="0" fontId="11" fillId="4" borderId="68" xfId="0" applyFont="1" applyFill="1" applyBorder="1" applyAlignment="1">
      <alignment horizontal="center" vertical="center"/>
    </xf>
    <xf numFmtId="0" fontId="11" fillId="4" borderId="88" xfId="0" applyFont="1" applyFill="1" applyBorder="1" applyAlignment="1">
      <alignment horizontal="center" vertical="center"/>
    </xf>
    <xf numFmtId="0" fontId="11" fillId="0" borderId="27"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89" xfId="0" applyFont="1" applyBorder="1" applyAlignment="1" applyProtection="1">
      <alignment horizontal="left" vertical="top" wrapText="1"/>
      <protection locked="0"/>
    </xf>
    <xf numFmtId="0" fontId="11" fillId="0" borderId="68" xfId="0" applyFont="1" applyBorder="1" applyAlignment="1" applyProtection="1">
      <alignment horizontal="left" vertical="top" wrapText="1"/>
      <protection locked="0"/>
    </xf>
    <xf numFmtId="0" fontId="11" fillId="0" borderId="90" xfId="0" applyFont="1" applyBorder="1" applyAlignment="1" applyProtection="1">
      <alignment horizontal="left" vertical="top" wrapText="1"/>
      <protection locked="0"/>
    </xf>
    <xf numFmtId="0" fontId="28" fillId="4" borderId="28" xfId="0" applyFont="1" applyFill="1" applyBorder="1" applyProtection="1">
      <alignment vertical="center"/>
      <protection locked="0"/>
    </xf>
    <xf numFmtId="0" fontId="28" fillId="4" borderId="46" xfId="0" applyFont="1" applyFill="1" applyBorder="1" applyProtection="1">
      <alignment vertical="center"/>
      <protection locked="0"/>
    </xf>
    <xf numFmtId="0" fontId="28" fillId="4" borderId="29" xfId="0" applyFont="1" applyFill="1" applyBorder="1" applyProtection="1">
      <alignment vertical="center"/>
      <protection locked="0"/>
    </xf>
    <xf numFmtId="0" fontId="11" fillId="0" borderId="17"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11" fillId="0" borderId="33" xfId="0" applyFont="1" applyBorder="1" applyAlignment="1" applyProtection="1">
      <alignment horizontal="left" vertical="top" wrapText="1"/>
      <protection locked="0"/>
    </xf>
    <xf numFmtId="190" fontId="11" fillId="3" borderId="10" xfId="0" applyNumberFormat="1" applyFont="1" applyFill="1" applyBorder="1" applyAlignment="1">
      <alignment horizontal="center" vertical="center"/>
    </xf>
    <xf numFmtId="190" fontId="11" fillId="3" borderId="69" xfId="0" applyNumberFormat="1" applyFont="1" applyFill="1" applyBorder="1" applyAlignment="1">
      <alignment horizontal="center" vertical="center"/>
    </xf>
    <xf numFmtId="0" fontId="11" fillId="5" borderId="60" xfId="0" applyFont="1" applyFill="1" applyBorder="1" applyAlignment="1">
      <alignment horizontal="center" vertical="center" shrinkToFit="1"/>
    </xf>
    <xf numFmtId="0" fontId="11" fillId="5" borderId="86" xfId="0" applyFont="1" applyFill="1" applyBorder="1" applyAlignment="1">
      <alignment horizontal="center" vertical="center" shrinkToFit="1"/>
    </xf>
    <xf numFmtId="183" fontId="28" fillId="4" borderId="28" xfId="0" applyNumberFormat="1" applyFont="1" applyFill="1" applyBorder="1" applyAlignment="1" applyProtection="1">
      <alignment vertical="center" shrinkToFit="1"/>
      <protection locked="0"/>
    </xf>
    <xf numFmtId="0" fontId="28" fillId="0" borderId="46" xfId="0" applyFont="1" applyBorder="1">
      <alignment vertical="center"/>
    </xf>
    <xf numFmtId="0" fontId="28" fillId="0" borderId="29" xfId="0" applyFont="1" applyBorder="1">
      <alignment vertical="center"/>
    </xf>
    <xf numFmtId="0" fontId="11" fillId="0" borderId="16" xfId="0" applyFont="1" applyBorder="1" applyAlignment="1">
      <alignment horizontal="left" vertical="top" wrapText="1"/>
    </xf>
    <xf numFmtId="0" fontId="11" fillId="0" borderId="0" xfId="0" applyFont="1" applyAlignment="1">
      <alignment horizontal="left" vertical="top" wrapText="1"/>
    </xf>
    <xf numFmtId="0" fontId="11" fillId="0" borderId="26" xfId="0" applyFont="1" applyBorder="1" applyAlignment="1">
      <alignment horizontal="left" vertical="top" wrapText="1"/>
    </xf>
    <xf numFmtId="0" fontId="11" fillId="4" borderId="25"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33" xfId="0" applyFont="1" applyFill="1" applyBorder="1" applyAlignment="1">
      <alignment horizontal="center" vertical="center"/>
    </xf>
    <xf numFmtId="0" fontId="11" fillId="0" borderId="46" xfId="0" applyFont="1" applyBorder="1" applyAlignment="1">
      <alignment horizontal="center" vertical="center" wrapText="1" shrinkToFit="1"/>
    </xf>
    <xf numFmtId="0" fontId="11" fillId="0" borderId="29" xfId="0" applyFont="1" applyBorder="1" applyAlignment="1">
      <alignment horizontal="center" vertical="center" wrapText="1" shrinkToFit="1"/>
    </xf>
    <xf numFmtId="0" fontId="21" fillId="4" borderId="103" xfId="0" applyFont="1" applyFill="1" applyBorder="1" applyAlignment="1">
      <alignment horizontal="left" vertical="center" indent="1"/>
    </xf>
    <xf numFmtId="0" fontId="21" fillId="4" borderId="74" xfId="0" applyFont="1" applyFill="1" applyBorder="1" applyAlignment="1">
      <alignment horizontal="left" vertical="center" indent="1"/>
    </xf>
    <xf numFmtId="0" fontId="35" fillId="4" borderId="163" xfId="0" applyFont="1" applyFill="1" applyBorder="1" applyAlignment="1">
      <alignment horizontal="center" vertical="center" textRotation="255" wrapText="1"/>
    </xf>
    <xf numFmtId="0" fontId="35" fillId="4" borderId="55" xfId="0" applyFont="1" applyFill="1" applyBorder="1" applyAlignment="1">
      <alignment horizontal="center" vertical="center" textRotation="255" wrapText="1"/>
    </xf>
    <xf numFmtId="0" fontId="35" fillId="4" borderId="164" xfId="0" applyFont="1" applyFill="1" applyBorder="1" applyAlignment="1">
      <alignment horizontal="center" vertical="center" textRotation="255" wrapText="1"/>
    </xf>
    <xf numFmtId="0" fontId="11" fillId="3" borderId="0" xfId="0" applyFont="1" applyFill="1" applyAlignment="1">
      <alignment horizontal="left" vertical="top" wrapText="1"/>
    </xf>
    <xf numFmtId="0" fontId="11" fillId="3" borderId="26" xfId="0" applyFont="1" applyFill="1" applyBorder="1" applyAlignment="1">
      <alignment horizontal="left" vertical="top" wrapText="1"/>
    </xf>
    <xf numFmtId="0" fontId="11" fillId="3" borderId="81" xfId="0" applyFont="1" applyFill="1" applyBorder="1" applyAlignment="1">
      <alignment horizontal="left" vertical="top" wrapText="1"/>
    </xf>
    <xf numFmtId="0" fontId="11" fillId="3" borderId="82" xfId="0" applyFont="1" applyFill="1" applyBorder="1" applyAlignment="1">
      <alignment horizontal="left" vertical="top" wrapText="1"/>
    </xf>
    <xf numFmtId="0" fontId="43" fillId="0" borderId="24" xfId="0" applyFont="1" applyBorder="1" applyAlignment="1">
      <alignment vertical="center" wrapText="1"/>
    </xf>
    <xf numFmtId="0" fontId="35" fillId="4" borderId="165" xfId="0" applyFont="1" applyFill="1" applyBorder="1" applyAlignment="1">
      <alignment horizontal="center" vertical="center" textRotation="255" wrapText="1"/>
    </xf>
    <xf numFmtId="0" fontId="35" fillId="4" borderId="56" xfId="0" applyFont="1" applyFill="1" applyBorder="1" applyAlignment="1">
      <alignment horizontal="center" vertical="center" textRotation="255" wrapText="1"/>
    </xf>
    <xf numFmtId="0" fontId="11" fillId="3" borderId="50" xfId="0" applyFont="1" applyFill="1" applyBorder="1" applyAlignment="1">
      <alignment horizontal="left" vertical="top" wrapText="1"/>
    </xf>
    <xf numFmtId="0" fontId="11" fillId="3" borderId="51" xfId="0" applyFont="1" applyFill="1" applyBorder="1" applyAlignment="1">
      <alignment horizontal="left" vertical="top" wrapText="1"/>
    </xf>
    <xf numFmtId="0" fontId="11" fillId="0" borderId="46" xfId="0" applyFont="1" applyBorder="1" applyAlignment="1">
      <alignment horizontal="left" vertical="center" wrapText="1"/>
    </xf>
    <xf numFmtId="0" fontId="11" fillId="0" borderId="29" xfId="0" applyFont="1" applyBorder="1" applyAlignment="1">
      <alignment horizontal="left" vertical="center" wrapText="1"/>
    </xf>
    <xf numFmtId="0" fontId="43" fillId="0" borderId="0" xfId="0" applyFont="1" applyAlignment="1">
      <alignment vertical="center" wrapText="1"/>
    </xf>
    <xf numFmtId="0" fontId="35" fillId="4" borderId="108" xfId="0" applyFont="1" applyFill="1" applyBorder="1" applyAlignment="1">
      <alignment horizontal="center" vertical="center" textRotation="255" wrapText="1"/>
    </xf>
    <xf numFmtId="0" fontId="11" fillId="0" borderId="50" xfId="0" applyFont="1" applyBorder="1" applyAlignment="1">
      <alignment vertical="top" wrapText="1"/>
    </xf>
    <xf numFmtId="0" fontId="11" fillId="0" borderId="51" xfId="0" applyFont="1" applyBorder="1" applyAlignment="1">
      <alignment vertical="top" wrapText="1"/>
    </xf>
    <xf numFmtId="0" fontId="11" fillId="0" borderId="0" xfId="0" applyFont="1" applyAlignment="1">
      <alignment vertical="top" wrapText="1"/>
    </xf>
    <xf numFmtId="0" fontId="11" fillId="0" borderId="26" xfId="0" applyFont="1" applyBorder="1" applyAlignment="1">
      <alignment vertical="top" wrapText="1"/>
    </xf>
    <xf numFmtId="0" fontId="11" fillId="0" borderId="23" xfId="0" applyFont="1" applyBorder="1" applyAlignment="1">
      <alignment vertical="top" wrapText="1"/>
    </xf>
    <xf numFmtId="0" fontId="11" fillId="0" borderId="33" xfId="0" applyFont="1" applyBorder="1" applyAlignment="1">
      <alignment vertical="top" wrapText="1"/>
    </xf>
    <xf numFmtId="0" fontId="11" fillId="0" borderId="68" xfId="0" applyFont="1" applyBorder="1" applyAlignment="1">
      <alignment vertical="top" wrapText="1"/>
    </xf>
    <xf numFmtId="0" fontId="11" fillId="0" borderId="90" xfId="0" applyFont="1" applyBorder="1" applyAlignment="1">
      <alignment vertical="top" wrapText="1"/>
    </xf>
    <xf numFmtId="0" fontId="11" fillId="7" borderId="70" xfId="0" applyFont="1" applyFill="1" applyBorder="1" applyAlignment="1">
      <alignment horizontal="left" vertical="top" wrapText="1"/>
    </xf>
    <xf numFmtId="0" fontId="11" fillId="7" borderId="0" xfId="0" applyFont="1" applyFill="1" applyAlignment="1">
      <alignment horizontal="left" vertical="top" wrapText="1"/>
    </xf>
    <xf numFmtId="0" fontId="11" fillId="7" borderId="26" xfId="0" applyFont="1" applyFill="1" applyBorder="1" applyAlignment="1">
      <alignment horizontal="left" vertical="top" wrapText="1"/>
    </xf>
    <xf numFmtId="0" fontId="11" fillId="7" borderId="166" xfId="0" applyFont="1" applyFill="1" applyBorder="1" applyAlignment="1">
      <alignment horizontal="left" vertical="top" wrapText="1"/>
    </xf>
    <xf numFmtId="0" fontId="11" fillId="7" borderId="81" xfId="0" applyFont="1" applyFill="1" applyBorder="1" applyAlignment="1">
      <alignment horizontal="left" vertical="top" wrapText="1"/>
    </xf>
    <xf numFmtId="0" fontId="11" fillId="7" borderId="82" xfId="0" applyFont="1" applyFill="1" applyBorder="1" applyAlignment="1">
      <alignment horizontal="left" vertical="top" wrapText="1"/>
    </xf>
    <xf numFmtId="0" fontId="11" fillId="0" borderId="49" xfId="0" applyFont="1" applyBorder="1" applyAlignment="1">
      <alignment vertical="top" wrapText="1"/>
    </xf>
    <xf numFmtId="0" fontId="11" fillId="0" borderId="16" xfId="0" applyFont="1" applyBorder="1" applyAlignment="1">
      <alignment vertical="top" wrapText="1"/>
    </xf>
    <xf numFmtId="0" fontId="11" fillId="0" borderId="17" xfId="0" applyFont="1" applyBorder="1" applyAlignment="1">
      <alignment vertical="top" wrapText="1"/>
    </xf>
    <xf numFmtId="0" fontId="21" fillId="4" borderId="103" xfId="0" applyFont="1" applyFill="1" applyBorder="1" applyAlignment="1" applyProtection="1">
      <alignment horizontal="left" vertical="top" wrapText="1" indent="1"/>
      <protection locked="0"/>
    </xf>
    <xf numFmtId="0" fontId="21" fillId="0" borderId="103" xfId="0" applyFont="1" applyBorder="1" applyAlignment="1">
      <alignment horizontal="left" vertical="center" indent="1"/>
    </xf>
    <xf numFmtId="0" fontId="21" fillId="0" borderId="74" xfId="0" applyFont="1" applyBorder="1" applyAlignment="1">
      <alignment horizontal="left" vertical="center" indent="1"/>
    </xf>
    <xf numFmtId="0" fontId="35" fillId="4" borderId="24" xfId="0" applyFont="1" applyFill="1" applyBorder="1" applyAlignment="1">
      <alignment horizontal="center" vertical="center" textRotation="255" wrapText="1"/>
    </xf>
    <xf numFmtId="0" fontId="35" fillId="4" borderId="87" xfId="0" applyFont="1" applyFill="1" applyBorder="1" applyAlignment="1">
      <alignment horizontal="center" vertical="center" textRotation="255" wrapText="1"/>
    </xf>
    <xf numFmtId="0" fontId="11" fillId="0" borderId="167" xfId="0" applyFont="1" applyBorder="1" applyAlignment="1">
      <alignment horizontal="left" vertical="center" wrapText="1"/>
    </xf>
    <xf numFmtId="0" fontId="11" fillId="0" borderId="76" xfId="0" applyFont="1" applyBorder="1" applyAlignment="1">
      <alignment horizontal="left" vertical="center" wrapText="1"/>
    </xf>
    <xf numFmtId="0" fontId="11" fillId="0" borderId="120" xfId="0" applyFont="1" applyBorder="1" applyAlignment="1">
      <alignment horizontal="left" vertical="center" wrapText="1"/>
    </xf>
    <xf numFmtId="0" fontId="11" fillId="0" borderId="30" xfId="0" applyFont="1" applyBorder="1" applyAlignment="1">
      <alignment vertical="top" wrapText="1"/>
    </xf>
    <xf numFmtId="0" fontId="11" fillId="0" borderId="31" xfId="0" applyFont="1" applyBorder="1" applyAlignment="1">
      <alignment vertical="top" wrapText="1"/>
    </xf>
    <xf numFmtId="0" fontId="11" fillId="0" borderId="32" xfId="0" applyFont="1" applyBorder="1" applyAlignment="1">
      <alignment vertical="top" wrapText="1"/>
    </xf>
    <xf numFmtId="0" fontId="11" fillId="0" borderId="59" xfId="0" applyFont="1" applyBorder="1" applyAlignment="1">
      <alignment vertical="top" wrapText="1"/>
    </xf>
    <xf numFmtId="0" fontId="11" fillId="0" borderId="60" xfId="0" applyFont="1" applyBorder="1" applyAlignment="1">
      <alignment vertical="top" wrapText="1"/>
    </xf>
    <xf numFmtId="0" fontId="11" fillId="0" borderId="86" xfId="0" applyFont="1" applyBorder="1" applyAlignment="1">
      <alignment vertical="top" wrapText="1"/>
    </xf>
    <xf numFmtId="0" fontId="11" fillId="0" borderId="28" xfId="0" applyFont="1" applyBorder="1">
      <alignment vertical="center"/>
    </xf>
    <xf numFmtId="0" fontId="11" fillId="0" borderId="46" xfId="0" applyFont="1" applyBorder="1">
      <alignment vertical="center"/>
    </xf>
    <xf numFmtId="0" fontId="11" fillId="0" borderId="65" xfId="0" applyFont="1" applyBorder="1">
      <alignment vertical="center"/>
    </xf>
    <xf numFmtId="0" fontId="11" fillId="0" borderId="35" xfId="0" applyFont="1" applyBorder="1" applyAlignment="1">
      <alignment vertical="top" wrapText="1"/>
    </xf>
    <xf numFmtId="0" fontId="11" fillId="0" borderId="58" xfId="0" applyFont="1" applyBorder="1" applyAlignment="1">
      <alignment vertical="top" wrapText="1"/>
    </xf>
    <xf numFmtId="0" fontId="11" fillId="0" borderId="24" xfId="0" applyFont="1" applyBorder="1" applyAlignment="1">
      <alignment vertical="top" wrapText="1"/>
    </xf>
    <xf numFmtId="0" fontId="11" fillId="0" borderId="87" xfId="0" applyFont="1" applyBorder="1" applyAlignment="1">
      <alignment vertical="top" wrapText="1"/>
    </xf>
    <xf numFmtId="0" fontId="11" fillId="0" borderId="161" xfId="0" applyFont="1" applyBorder="1" applyAlignment="1">
      <alignment vertical="top" wrapText="1"/>
    </xf>
    <xf numFmtId="0" fontId="11" fillId="0" borderId="168" xfId="0" applyFont="1" applyBorder="1" applyAlignment="1">
      <alignment vertical="top" wrapText="1"/>
    </xf>
    <xf numFmtId="0" fontId="11" fillId="0" borderId="111" xfId="0" applyFont="1" applyBorder="1" applyAlignment="1">
      <alignment vertical="top" wrapText="1"/>
    </xf>
    <xf numFmtId="0" fontId="11" fillId="0" borderId="169" xfId="0" applyFont="1" applyBorder="1" applyAlignment="1">
      <alignment vertical="top" wrapText="1"/>
    </xf>
    <xf numFmtId="0" fontId="11" fillId="7" borderId="167" xfId="0" applyFont="1" applyFill="1" applyBorder="1" applyAlignment="1">
      <alignment horizontal="left" vertical="top" wrapText="1"/>
    </xf>
    <xf numFmtId="0" fontId="11" fillId="7" borderId="76" xfId="0" applyFont="1" applyFill="1" applyBorder="1" applyAlignment="1">
      <alignment horizontal="left" vertical="top" wrapText="1"/>
    </xf>
    <xf numFmtId="0" fontId="11" fillId="7" borderId="120" xfId="0" applyFont="1" applyFill="1" applyBorder="1" applyAlignment="1">
      <alignment horizontal="left" vertical="top" wrapText="1"/>
    </xf>
    <xf numFmtId="0" fontId="11" fillId="7" borderId="30" xfId="0" applyFont="1" applyFill="1" applyBorder="1" applyAlignment="1">
      <alignment horizontal="left" vertical="top" wrapText="1"/>
    </xf>
    <xf numFmtId="0" fontId="11" fillId="7" borderId="31" xfId="0" applyFont="1" applyFill="1" applyBorder="1" applyAlignment="1">
      <alignment horizontal="left" vertical="top" wrapText="1"/>
    </xf>
    <xf numFmtId="0" fontId="11" fillId="7" borderId="32" xfId="0" applyFont="1" applyFill="1" applyBorder="1" applyAlignment="1">
      <alignment horizontal="left" vertical="top" wrapText="1"/>
    </xf>
    <xf numFmtId="0" fontId="11" fillId="7" borderId="59" xfId="0" applyFont="1" applyFill="1" applyBorder="1" applyAlignment="1">
      <alignment horizontal="left" vertical="top" wrapText="1"/>
    </xf>
    <xf numFmtId="0" fontId="11" fillId="7" borderId="60" xfId="0" applyFont="1" applyFill="1" applyBorder="1" applyAlignment="1">
      <alignment horizontal="left" vertical="top" wrapText="1"/>
    </xf>
    <xf numFmtId="0" fontId="11" fillId="7" borderId="86" xfId="0" applyFont="1" applyFill="1" applyBorder="1" applyAlignment="1">
      <alignment horizontal="left" vertical="top" wrapText="1"/>
    </xf>
    <xf numFmtId="0" fontId="26" fillId="2" borderId="42"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11" fillId="3" borderId="23" xfId="0" applyFont="1" applyFill="1" applyBorder="1" applyAlignment="1">
      <alignment vertical="center" wrapText="1" shrinkToFit="1"/>
    </xf>
    <xf numFmtId="178" fontId="11" fillId="3" borderId="91" xfId="4" applyNumberFormat="1" applyFont="1" applyFill="1" applyBorder="1" applyAlignment="1">
      <alignment vertical="center" shrinkToFit="1"/>
    </xf>
    <xf numFmtId="178" fontId="11" fillId="3" borderId="170" xfId="4" applyNumberFormat="1" applyFont="1" applyFill="1" applyBorder="1" applyAlignment="1">
      <alignment vertical="center" shrinkToFit="1"/>
    </xf>
    <xf numFmtId="178" fontId="11" fillId="3" borderId="64" xfId="4" applyNumberFormat="1" applyFont="1" applyFill="1" applyBorder="1" applyAlignment="1">
      <alignment vertical="center" shrinkToFit="1"/>
    </xf>
    <xf numFmtId="178" fontId="11" fillId="3" borderId="19" xfId="4" applyNumberFormat="1" applyFont="1" applyFill="1" applyBorder="1" applyAlignment="1">
      <alignment vertical="center" shrinkToFit="1"/>
    </xf>
    <xf numFmtId="194" fontId="11" fillId="3" borderId="43" xfId="4" applyNumberFormat="1" applyFont="1" applyFill="1" applyBorder="1" applyAlignment="1">
      <alignment vertical="center" shrinkToFit="1"/>
    </xf>
    <xf numFmtId="194" fontId="11" fillId="3" borderId="1" xfId="4" applyNumberFormat="1" applyFont="1" applyFill="1" applyBorder="1" applyAlignment="1">
      <alignment vertical="center" shrinkToFit="1"/>
    </xf>
    <xf numFmtId="194" fontId="11" fillId="3" borderId="58" xfId="4" applyNumberFormat="1" applyFont="1" applyFill="1" applyBorder="1" applyAlignment="1">
      <alignment vertical="center" shrinkToFit="1"/>
    </xf>
    <xf numFmtId="194" fontId="11" fillId="3" borderId="53" xfId="4" applyNumberFormat="1" applyFont="1" applyFill="1" applyBorder="1" applyAlignment="1">
      <alignment vertical="center" shrinkToFit="1"/>
    </xf>
    <xf numFmtId="0" fontId="11" fillId="2" borderId="1" xfId="3" applyFont="1" applyFill="1" applyBorder="1" applyAlignment="1">
      <alignment horizontal="center" vertical="center"/>
    </xf>
    <xf numFmtId="178" fontId="35" fillId="0" borderId="42" xfId="2" applyNumberFormat="1" applyFont="1" applyFill="1" applyBorder="1" applyAlignment="1" applyProtection="1">
      <alignment horizontal="center" vertical="center" wrapText="1"/>
      <protection locked="0"/>
    </xf>
    <xf numFmtId="178" fontId="35" fillId="0" borderId="36" xfId="2" applyNumberFormat="1" applyFont="1" applyFill="1" applyBorder="1" applyAlignment="1" applyProtection="1">
      <alignment horizontal="center" vertical="center" wrapText="1"/>
      <protection locked="0"/>
    </xf>
    <xf numFmtId="178" fontId="35" fillId="0" borderId="43" xfId="2" applyNumberFormat="1" applyFont="1" applyFill="1" applyBorder="1" applyAlignment="1" applyProtection="1">
      <alignment horizontal="center" vertical="center" wrapText="1"/>
      <protection locked="0"/>
    </xf>
    <xf numFmtId="0" fontId="21" fillId="0" borderId="0" xfId="0" applyFont="1" applyAlignment="1">
      <alignment horizontal="center" vertical="center"/>
    </xf>
    <xf numFmtId="178" fontId="19" fillId="2" borderId="1" xfId="0" applyNumberFormat="1" applyFont="1" applyFill="1" applyBorder="1" applyAlignment="1">
      <alignment horizontal="center" vertical="center" shrinkToFit="1"/>
    </xf>
    <xf numFmtId="178" fontId="11" fillId="3" borderId="23" xfId="0" applyNumberFormat="1" applyFont="1" applyFill="1" applyBorder="1" applyAlignment="1">
      <alignment vertical="center" wrapText="1" shrinkToFit="1"/>
    </xf>
    <xf numFmtId="194" fontId="11" fillId="3" borderId="91" xfId="4" applyNumberFormat="1" applyFont="1" applyFill="1" applyBorder="1" applyAlignment="1">
      <alignment vertical="center" shrinkToFit="1"/>
    </xf>
    <xf numFmtId="194" fontId="11" fillId="3" borderId="170" xfId="4" applyNumberFormat="1" applyFont="1" applyFill="1" applyBorder="1" applyAlignment="1">
      <alignment vertical="center" shrinkToFit="1"/>
    </xf>
    <xf numFmtId="194" fontId="11" fillId="3" borderId="64" xfId="4" applyNumberFormat="1" applyFont="1" applyFill="1" applyBorder="1" applyAlignment="1">
      <alignment vertical="center" shrinkToFit="1"/>
    </xf>
    <xf numFmtId="194" fontId="11" fillId="3" borderId="19" xfId="4" applyNumberFormat="1" applyFont="1" applyFill="1" applyBorder="1" applyAlignment="1">
      <alignment vertical="center" shrinkToFit="1"/>
    </xf>
    <xf numFmtId="0" fontId="33" fillId="0" borderId="16" xfId="0" applyFont="1" applyBorder="1" applyAlignment="1">
      <alignment vertical="top" wrapText="1"/>
    </xf>
    <xf numFmtId="0" fontId="37" fillId="0" borderId="16" xfId="0" applyFont="1" applyBorder="1" applyAlignment="1">
      <alignment vertical="top" wrapText="1"/>
    </xf>
    <xf numFmtId="0" fontId="33" fillId="0" borderId="0" xfId="0" applyFont="1" applyAlignment="1"/>
    <xf numFmtId="0" fontId="33" fillId="4" borderId="27" xfId="0" applyFont="1" applyFill="1" applyBorder="1" applyAlignment="1">
      <alignment horizontal="center" vertical="center"/>
    </xf>
    <xf numFmtId="0" fontId="33" fillId="4" borderId="34" xfId="0" applyFont="1" applyFill="1" applyBorder="1" applyAlignment="1">
      <alignment horizontal="center" vertical="center"/>
    </xf>
    <xf numFmtId="0" fontId="33" fillId="4" borderId="42" xfId="0" applyFont="1" applyFill="1" applyBorder="1" applyAlignment="1">
      <alignment horizontal="center" vertical="center"/>
    </xf>
    <xf numFmtId="0" fontId="33" fillId="4" borderId="36" xfId="0" applyFont="1" applyFill="1" applyBorder="1" applyAlignment="1">
      <alignment horizontal="center" vertical="center"/>
    </xf>
    <xf numFmtId="0" fontId="33" fillId="4" borderId="43" xfId="0" applyFont="1" applyFill="1" applyBorder="1" applyAlignment="1">
      <alignment horizontal="center" vertical="center"/>
    </xf>
    <xf numFmtId="0" fontId="33" fillId="4" borderId="43" xfId="0" applyFont="1" applyFill="1" applyBorder="1">
      <alignment vertical="center"/>
    </xf>
    <xf numFmtId="0" fontId="33" fillId="4" borderId="36" xfId="0" applyFont="1" applyFill="1" applyBorder="1">
      <alignment vertical="center"/>
    </xf>
    <xf numFmtId="0" fontId="33" fillId="0" borderId="27" xfId="0" applyFont="1" applyBorder="1" applyAlignment="1" applyProtection="1">
      <alignment vertical="center" shrinkToFit="1"/>
      <protection locked="0"/>
    </xf>
    <xf numFmtId="0" fontId="33" fillId="0" borderId="80" xfId="0" applyFont="1" applyBorder="1" applyAlignment="1" applyProtection="1">
      <alignment vertical="center" shrinkToFit="1"/>
      <protection locked="0"/>
    </xf>
    <xf numFmtId="0" fontId="33" fillId="0" borderId="16" xfId="0" applyFont="1" applyBorder="1" applyAlignment="1" applyProtection="1">
      <alignment vertical="center" shrinkToFit="1"/>
      <protection locked="0"/>
    </xf>
    <xf numFmtId="0" fontId="33" fillId="0" borderId="75" xfId="0" applyFont="1" applyBorder="1" applyAlignment="1" applyProtection="1">
      <alignment vertical="center" shrinkToFit="1"/>
      <protection locked="0"/>
    </xf>
    <xf numFmtId="185" fontId="33" fillId="4" borderId="93" xfId="0" applyNumberFormat="1" applyFont="1" applyFill="1" applyBorder="1" applyAlignment="1" applyProtection="1">
      <alignment horizontal="center" vertical="center"/>
      <protection locked="0"/>
    </xf>
    <xf numFmtId="185" fontId="33" fillId="4" borderId="66" xfId="0" applyNumberFormat="1" applyFont="1" applyFill="1" applyBorder="1" applyAlignment="1" applyProtection="1">
      <alignment horizontal="center" vertical="center"/>
      <protection locked="0"/>
    </xf>
    <xf numFmtId="0" fontId="33" fillId="4" borderId="63" xfId="0" applyFont="1" applyFill="1" applyBorder="1" applyAlignment="1">
      <alignment horizontal="center" vertical="center"/>
    </xf>
    <xf numFmtId="0" fontId="33" fillId="4" borderId="27" xfId="0" applyFont="1" applyFill="1" applyBorder="1" applyAlignment="1">
      <alignment horizontal="center" vertical="center" wrapText="1"/>
    </xf>
    <xf numFmtId="0" fontId="33" fillId="4" borderId="34" xfId="0" applyFont="1" applyFill="1" applyBorder="1" applyAlignment="1">
      <alignment horizontal="center" vertical="center" wrapText="1"/>
    </xf>
    <xf numFmtId="0" fontId="33" fillId="4" borderId="16" xfId="0" applyFont="1" applyFill="1" applyBorder="1" applyAlignment="1">
      <alignment horizontal="center" vertical="center" wrapText="1"/>
    </xf>
    <xf numFmtId="0" fontId="33" fillId="4" borderId="35"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58" xfId="0" applyFont="1" applyFill="1" applyBorder="1" applyAlignment="1">
      <alignment horizontal="center" vertical="center" wrapText="1"/>
    </xf>
    <xf numFmtId="0" fontId="33" fillId="4" borderId="60" xfId="0" applyFont="1" applyFill="1" applyBorder="1" applyAlignment="1">
      <alignment horizontal="center" vertical="center"/>
    </xf>
    <xf numFmtId="0" fontId="33" fillId="4" borderId="69" xfId="0" applyFont="1" applyFill="1" applyBorder="1" applyAlignment="1">
      <alignment horizontal="center" vertical="center"/>
    </xf>
    <xf numFmtId="0" fontId="33" fillId="0" borderId="17" xfId="0" applyFont="1" applyBorder="1" applyAlignment="1" applyProtection="1">
      <alignment vertical="center" shrinkToFit="1"/>
      <protection locked="0"/>
    </xf>
    <xf numFmtId="0" fontId="33" fillId="0" borderId="66" xfId="0" applyFont="1" applyBorder="1" applyAlignment="1" applyProtection="1">
      <alignment vertical="center" shrinkToFit="1"/>
      <protection locked="0"/>
    </xf>
    <xf numFmtId="38" fontId="33" fillId="0" borderId="27" xfId="4" applyFont="1" applyFill="1" applyBorder="1" applyAlignment="1" applyProtection="1">
      <alignment vertical="center" shrinkToFit="1"/>
      <protection locked="0"/>
    </xf>
    <xf numFmtId="38" fontId="33" fillId="0" borderId="80" xfId="4" applyFont="1" applyFill="1" applyBorder="1" applyAlignment="1" applyProtection="1">
      <alignment vertical="center" shrinkToFit="1"/>
      <protection locked="0"/>
    </xf>
    <xf numFmtId="38" fontId="33" fillId="0" borderId="16" xfId="4" applyFont="1" applyFill="1" applyBorder="1" applyAlignment="1" applyProtection="1">
      <alignment vertical="center" shrinkToFit="1"/>
      <protection locked="0"/>
    </xf>
    <xf numFmtId="38" fontId="33" fillId="0" borderId="75" xfId="4" applyFont="1" applyFill="1" applyBorder="1" applyAlignment="1" applyProtection="1">
      <alignment vertical="center" shrinkToFit="1"/>
      <protection locked="0"/>
    </xf>
    <xf numFmtId="38" fontId="33" fillId="0" borderId="17" xfId="4" applyFont="1" applyFill="1" applyBorder="1" applyAlignment="1" applyProtection="1">
      <alignment vertical="center" shrinkToFit="1"/>
      <protection locked="0"/>
    </xf>
    <xf numFmtId="38" fontId="33" fillId="0" borderId="66" xfId="4" applyFont="1" applyFill="1" applyBorder="1" applyAlignment="1" applyProtection="1">
      <alignment vertical="center" shrinkToFit="1"/>
      <protection locked="0"/>
    </xf>
    <xf numFmtId="0" fontId="33" fillId="4" borderId="45" xfId="0" applyFont="1" applyFill="1" applyBorder="1" applyAlignment="1">
      <alignment horizontal="center" vertical="center"/>
    </xf>
    <xf numFmtId="0" fontId="33" fillId="4" borderId="12" xfId="0" applyFont="1" applyFill="1" applyBorder="1" applyAlignment="1">
      <alignment horizontal="center" vertical="center"/>
    </xf>
    <xf numFmtId="0" fontId="33" fillId="4" borderId="31" xfId="0" applyFont="1" applyFill="1" applyBorder="1" applyAlignment="1">
      <alignment horizontal="center" vertical="center"/>
    </xf>
    <xf numFmtId="0" fontId="33" fillId="4" borderId="31" xfId="0" applyFont="1" applyFill="1" applyBorder="1" applyAlignment="1">
      <alignment horizontal="center" vertical="center" wrapText="1"/>
    </xf>
    <xf numFmtId="0" fontId="33" fillId="4" borderId="45"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3" fillId="0" borderId="15" xfId="0" applyFont="1" applyBorder="1" applyAlignment="1">
      <alignment horizontal="left" vertical="center"/>
    </xf>
    <xf numFmtId="0" fontId="33" fillId="0" borderId="80" xfId="0" applyFont="1" applyBorder="1" applyAlignment="1">
      <alignment horizontal="left" vertical="center"/>
    </xf>
    <xf numFmtId="0" fontId="33" fillId="0" borderId="16" xfId="0" applyFont="1" applyBorder="1" applyAlignment="1">
      <alignment horizontal="left" vertical="center"/>
    </xf>
    <xf numFmtId="0" fontId="33" fillId="0" borderId="0" xfId="0" applyFont="1" applyAlignment="1">
      <alignment horizontal="left" vertical="center"/>
    </xf>
    <xf numFmtId="0" fontId="33" fillId="0" borderId="75" xfId="0" applyFont="1" applyBorder="1" applyAlignment="1">
      <alignment horizontal="left" vertical="center"/>
    </xf>
    <xf numFmtId="0" fontId="33" fillId="0" borderId="23" xfId="0" applyFont="1" applyBorder="1" applyAlignment="1">
      <alignment horizontal="left" vertical="center"/>
    </xf>
    <xf numFmtId="0" fontId="33" fillId="4" borderId="42" xfId="0" applyFont="1" applyFill="1" applyBorder="1" applyAlignment="1">
      <alignment horizontal="center" vertical="center" wrapText="1"/>
    </xf>
    <xf numFmtId="0" fontId="33" fillId="4" borderId="36" xfId="0" applyFont="1" applyFill="1" applyBorder="1" applyAlignment="1">
      <alignment horizontal="center" vertical="center" wrapText="1"/>
    </xf>
    <xf numFmtId="0" fontId="33" fillId="4" borderId="43" xfId="0" applyFont="1" applyFill="1" applyBorder="1" applyAlignment="1">
      <alignment horizontal="center" vertical="center" wrapText="1"/>
    </xf>
    <xf numFmtId="185" fontId="10" fillId="4" borderId="8" xfId="4" applyNumberFormat="1" applyFont="1" applyFill="1" applyBorder="1" applyAlignment="1" applyProtection="1">
      <alignment horizontal="center" vertical="center"/>
      <protection locked="0"/>
    </xf>
    <xf numFmtId="185" fontId="10" fillId="4" borderId="47" xfId="4" applyNumberFormat="1" applyFont="1" applyFill="1" applyBorder="1" applyAlignment="1" applyProtection="1">
      <alignment horizontal="center" vertical="center"/>
      <protection locked="0"/>
    </xf>
    <xf numFmtId="187" fontId="37" fillId="0" borderId="93" xfId="4" applyNumberFormat="1" applyFont="1" applyFill="1" applyBorder="1" applyAlignment="1" applyProtection="1">
      <alignment horizontal="center" vertical="center"/>
    </xf>
    <xf numFmtId="187" fontId="37" fillId="0" borderId="66" xfId="4" applyNumberFormat="1" applyFont="1" applyFill="1" applyBorder="1" applyAlignment="1" applyProtection="1">
      <alignment horizontal="center" vertical="center"/>
    </xf>
    <xf numFmtId="0" fontId="33" fillId="4" borderId="15" xfId="0" applyFont="1" applyFill="1" applyBorder="1" applyAlignment="1">
      <alignment horizontal="right" vertical="center"/>
    </xf>
    <xf numFmtId="0" fontId="33" fillId="4" borderId="80" xfId="0" applyFont="1" applyFill="1" applyBorder="1" applyAlignment="1">
      <alignment horizontal="right" vertical="center"/>
    </xf>
    <xf numFmtId="0" fontId="33" fillId="3" borderId="36" xfId="0" applyFont="1" applyFill="1" applyBorder="1" applyAlignment="1">
      <alignment horizontal="center" vertical="center" shrinkToFit="1"/>
    </xf>
    <xf numFmtId="0" fontId="33" fillId="3" borderId="43" xfId="0" applyFont="1" applyFill="1" applyBorder="1" applyAlignment="1">
      <alignment horizontal="center" vertical="center" shrinkToFit="1"/>
    </xf>
    <xf numFmtId="185" fontId="33" fillId="3" borderId="12" xfId="4" applyNumberFormat="1" applyFont="1" applyFill="1" applyBorder="1" applyAlignment="1" applyProtection="1">
      <alignment horizontal="center" vertical="center"/>
    </xf>
    <xf numFmtId="185" fontId="33" fillId="3" borderId="13" xfId="4" applyNumberFormat="1" applyFont="1" applyFill="1" applyBorder="1" applyAlignment="1" applyProtection="1">
      <alignment horizontal="center" vertical="center"/>
    </xf>
    <xf numFmtId="0" fontId="33" fillId="4" borderId="76" xfId="0" applyFont="1" applyFill="1" applyBorder="1" applyAlignment="1">
      <alignment horizontal="center" vertical="center"/>
    </xf>
    <xf numFmtId="0" fontId="33" fillId="4" borderId="91" xfId="0" applyFont="1" applyFill="1" applyBorder="1" applyAlignment="1">
      <alignment horizontal="center" vertical="center"/>
    </xf>
    <xf numFmtId="0" fontId="33" fillId="0" borderId="0" xfId="0" applyFont="1" applyAlignment="1" applyProtection="1">
      <alignment vertical="center" shrinkToFit="1"/>
      <protection locked="0"/>
    </xf>
    <xf numFmtId="0" fontId="33" fillId="4" borderId="34" xfId="0" applyFont="1" applyFill="1" applyBorder="1" applyAlignment="1">
      <alignment horizontal="center" vertical="center" textRotation="255" wrapText="1"/>
    </xf>
    <xf numFmtId="0" fontId="33" fillId="4" borderId="35" xfId="0" applyFont="1" applyFill="1" applyBorder="1" applyAlignment="1">
      <alignment horizontal="center" vertical="center" textRotation="255" wrapText="1"/>
    </xf>
    <xf numFmtId="0" fontId="33" fillId="4" borderId="58" xfId="0" applyFont="1" applyFill="1" applyBorder="1" applyAlignment="1">
      <alignment horizontal="center" vertical="center" textRotation="255" wrapText="1"/>
    </xf>
    <xf numFmtId="0" fontId="33" fillId="0" borderId="15" xfId="0" applyFont="1" applyBorder="1" applyAlignment="1" applyProtection="1">
      <alignment vertical="center" shrinkToFit="1"/>
      <protection locked="0"/>
    </xf>
    <xf numFmtId="0" fontId="33" fillId="0" borderId="36" xfId="0" applyFont="1" applyBorder="1">
      <alignment vertical="center"/>
    </xf>
    <xf numFmtId="0" fontId="33" fillId="0" borderId="23" xfId="0" applyFont="1" applyBorder="1" applyAlignment="1" applyProtection="1">
      <alignment vertical="center" shrinkToFit="1"/>
      <protection locked="0"/>
    </xf>
    <xf numFmtId="0" fontId="33" fillId="0" borderId="0" xfId="0" applyFont="1" applyAlignment="1">
      <alignment horizontal="center" vertical="center"/>
    </xf>
    <xf numFmtId="0" fontId="33" fillId="0" borderId="0" xfId="0" applyFont="1" applyAlignment="1">
      <alignment horizontal="justify" vertical="center" wrapText="1"/>
    </xf>
    <xf numFmtId="0" fontId="33" fillId="0" borderId="15" xfId="0" applyFont="1" applyBorder="1" applyAlignment="1">
      <alignment horizontal="justify" vertical="center" wrapText="1"/>
    </xf>
    <xf numFmtId="0" fontId="33" fillId="4" borderId="27" xfId="0" applyFont="1" applyFill="1" applyBorder="1" applyAlignment="1">
      <alignment horizontal="center" vertical="distributed" textRotation="255" justifyLastLine="1"/>
    </xf>
    <xf numFmtId="0" fontId="33" fillId="4" borderId="16" xfId="0" applyFont="1" applyFill="1" applyBorder="1" applyAlignment="1">
      <alignment horizontal="center" vertical="distributed" textRotation="255" justifyLastLine="1"/>
    </xf>
    <xf numFmtId="0" fontId="33" fillId="4" borderId="17" xfId="0" applyFont="1" applyFill="1" applyBorder="1" applyAlignment="1">
      <alignment horizontal="center" vertical="distributed" textRotation="255" justifyLastLine="1"/>
    </xf>
    <xf numFmtId="0" fontId="33" fillId="4" borderId="1" xfId="0" applyFont="1" applyFill="1" applyBorder="1" applyAlignment="1">
      <alignment horizontal="center" vertical="center"/>
    </xf>
    <xf numFmtId="0" fontId="33" fillId="4" borderId="52" xfId="0" applyFont="1" applyFill="1" applyBorder="1" applyAlignment="1">
      <alignment horizontal="center" vertical="distributed" textRotation="255" justifyLastLine="1"/>
    </xf>
    <xf numFmtId="0" fontId="33" fillId="4" borderId="22" xfId="0" applyFont="1" applyFill="1" applyBorder="1" applyAlignment="1">
      <alignment horizontal="center" vertical="distributed" textRotation="255" justifyLastLine="1"/>
    </xf>
    <xf numFmtId="0" fontId="33" fillId="4" borderId="52" xfId="0" applyFont="1" applyFill="1" applyBorder="1" applyAlignment="1">
      <alignment horizontal="center" vertical="distributed" textRotation="255" wrapText="1" justifyLastLine="1"/>
    </xf>
    <xf numFmtId="0" fontId="33" fillId="4" borderId="22" xfId="0" applyFont="1" applyFill="1" applyBorder="1" applyAlignment="1">
      <alignment horizontal="center" vertical="distributed" textRotation="255" wrapText="1" justifyLastLine="1"/>
    </xf>
    <xf numFmtId="0" fontId="33" fillId="4" borderId="53" xfId="0" applyFont="1" applyFill="1" applyBorder="1" applyAlignment="1">
      <alignment horizontal="center" vertical="distributed" textRotation="255" wrapText="1" justifyLastLine="1"/>
    </xf>
    <xf numFmtId="0" fontId="33" fillId="4" borderId="16" xfId="0" applyFont="1" applyFill="1" applyBorder="1" applyAlignment="1">
      <alignment horizontal="center" vertical="center" textRotation="255" wrapText="1"/>
    </xf>
    <xf numFmtId="0" fontId="33" fillId="4" borderId="22" xfId="0" applyFont="1" applyFill="1" applyBorder="1" applyAlignment="1">
      <alignment horizontal="center" vertical="center" textRotation="255" wrapText="1"/>
    </xf>
    <xf numFmtId="0" fontId="33" fillId="4" borderId="53" xfId="0" applyFont="1" applyFill="1" applyBorder="1" applyAlignment="1">
      <alignment horizontal="center" vertical="center" textRotation="255" wrapText="1"/>
    </xf>
    <xf numFmtId="0" fontId="33" fillId="4" borderId="27" xfId="0" applyFont="1" applyFill="1" applyBorder="1" applyAlignment="1">
      <alignment horizontal="center" vertical="distributed" textRotation="255" wrapText="1" justifyLastLine="1"/>
    </xf>
    <xf numFmtId="0" fontId="33" fillId="4" borderId="16" xfId="0" applyFont="1" applyFill="1" applyBorder="1" applyAlignment="1">
      <alignment horizontal="center" vertical="distributed" textRotation="255" wrapText="1" justifyLastLine="1"/>
    </xf>
    <xf numFmtId="0" fontId="33" fillId="4" borderId="17" xfId="0" applyFont="1" applyFill="1" applyBorder="1" applyAlignment="1">
      <alignment horizontal="center" vertical="distributed" textRotation="255" wrapText="1" justifyLastLine="1"/>
    </xf>
    <xf numFmtId="0" fontId="33" fillId="4" borderId="53" xfId="0" applyFont="1" applyFill="1" applyBorder="1" applyAlignment="1">
      <alignment horizontal="center" vertical="center"/>
    </xf>
    <xf numFmtId="0" fontId="33" fillId="4" borderId="53" xfId="0" applyFont="1" applyFill="1" applyBorder="1">
      <alignment vertical="center"/>
    </xf>
    <xf numFmtId="181" fontId="16" fillId="0" borderId="30" xfId="5" applyNumberFormat="1" applyFont="1" applyBorder="1" applyAlignment="1" applyProtection="1">
      <alignment horizontal="center" vertical="center" shrinkToFit="1"/>
      <protection locked="0"/>
    </xf>
    <xf numFmtId="181" fontId="16" fillId="0" borderId="31" xfId="5" applyNumberFormat="1" applyFont="1" applyBorder="1" applyAlignment="1" applyProtection="1">
      <alignment horizontal="center" vertical="center" shrinkToFit="1"/>
      <protection locked="0"/>
    </xf>
    <xf numFmtId="181" fontId="16" fillId="0" borderId="45" xfId="5" applyNumberFormat="1" applyFont="1" applyBorder="1" applyAlignment="1" applyProtection="1">
      <alignment horizontal="center" vertical="center" shrinkToFit="1"/>
      <protection locked="0"/>
    </xf>
    <xf numFmtId="0" fontId="37" fillId="4" borderId="42" xfId="5" applyFont="1" applyFill="1" applyBorder="1" applyAlignment="1">
      <alignment horizontal="center" vertical="center"/>
    </xf>
    <xf numFmtId="0" fontId="37" fillId="4" borderId="36" xfId="5" applyFont="1" applyFill="1" applyBorder="1" applyAlignment="1">
      <alignment horizontal="center" vertical="center"/>
    </xf>
    <xf numFmtId="0" fontId="37" fillId="4" borderId="63" xfId="5" applyFont="1" applyFill="1" applyBorder="1" applyAlignment="1">
      <alignment horizontal="center" vertical="center"/>
    </xf>
    <xf numFmtId="0" fontId="16" fillId="4" borderId="42" xfId="5" applyFont="1" applyFill="1" applyBorder="1" applyAlignment="1">
      <alignment horizontal="right" vertical="center" shrinkToFit="1"/>
    </xf>
    <xf numFmtId="0" fontId="16" fillId="4" borderId="36" xfId="5" applyFont="1" applyFill="1" applyBorder="1" applyAlignment="1">
      <alignment horizontal="right" vertical="center" shrinkToFit="1"/>
    </xf>
    <xf numFmtId="0" fontId="16" fillId="4" borderId="63" xfId="5" applyFont="1" applyFill="1" applyBorder="1" applyAlignment="1">
      <alignment horizontal="right" vertical="center" shrinkToFit="1"/>
    </xf>
    <xf numFmtId="181" fontId="16" fillId="0" borderId="59" xfId="5" applyNumberFormat="1" applyFont="1" applyBorder="1" applyAlignment="1" applyProtection="1">
      <alignment horizontal="center" vertical="center" shrinkToFit="1"/>
      <protection locked="0"/>
    </xf>
    <xf numFmtId="181" fontId="16" fillId="0" borderId="60" xfId="5" applyNumberFormat="1" applyFont="1" applyBorder="1" applyAlignment="1" applyProtection="1">
      <alignment horizontal="center" vertical="center" shrinkToFit="1"/>
      <protection locked="0"/>
    </xf>
    <xf numFmtId="181" fontId="16" fillId="0" borderId="69" xfId="5" applyNumberFormat="1" applyFont="1" applyBorder="1" applyAlignment="1" applyProtection="1">
      <alignment horizontal="center" vertical="center" shrinkToFit="1"/>
      <protection locked="0"/>
    </xf>
    <xf numFmtId="0" fontId="33" fillId="4" borderId="27" xfId="0" applyFont="1" applyFill="1" applyBorder="1" applyAlignment="1" applyProtection="1">
      <alignment horizontal="center" vertical="center" shrinkToFit="1"/>
      <protection locked="0"/>
    </xf>
    <xf numFmtId="0" fontId="33" fillId="4" borderId="80" xfId="0" applyFont="1" applyFill="1" applyBorder="1" applyAlignment="1" applyProtection="1">
      <alignment horizontal="center" vertical="center" shrinkToFit="1"/>
      <protection locked="0"/>
    </xf>
    <xf numFmtId="38" fontId="33" fillId="4" borderId="8" xfId="4" applyFont="1" applyFill="1" applyBorder="1" applyAlignment="1" applyProtection="1">
      <alignment horizontal="center" vertical="center"/>
    </xf>
    <xf numFmtId="38" fontId="33" fillId="4" borderId="47" xfId="4" applyFont="1" applyFill="1" applyBorder="1" applyAlignment="1" applyProtection="1">
      <alignment horizontal="center" vertical="center"/>
    </xf>
    <xf numFmtId="0" fontId="33" fillId="4" borderId="17" xfId="0" applyFont="1" applyFill="1" applyBorder="1" applyAlignment="1" applyProtection="1">
      <alignment horizontal="center" vertical="center" shrinkToFit="1"/>
      <protection locked="0"/>
    </xf>
    <xf numFmtId="0" fontId="33" fillId="4" borderId="66" xfId="0" applyFont="1" applyFill="1" applyBorder="1" applyAlignment="1" applyProtection="1">
      <alignment horizontal="center" vertical="center" shrinkToFit="1"/>
      <protection locked="0"/>
    </xf>
    <xf numFmtId="187" fontId="14" fillId="0" borderId="10" xfId="4" applyNumberFormat="1" applyFont="1" applyFill="1" applyBorder="1" applyAlignment="1" applyProtection="1">
      <alignment horizontal="center" vertical="center"/>
    </xf>
    <xf numFmtId="187" fontId="14" fillId="0" borderId="69" xfId="4" applyNumberFormat="1" applyFont="1" applyFill="1" applyBorder="1" applyAlignment="1" applyProtection="1">
      <alignment horizontal="center" vertical="center"/>
    </xf>
    <xf numFmtId="0" fontId="37" fillId="4" borderId="42" xfId="5" applyFont="1" applyFill="1" applyBorder="1" applyAlignment="1">
      <alignment horizontal="right" vertical="center"/>
    </xf>
    <xf numFmtId="0" fontId="37" fillId="4" borderId="36" xfId="5" applyFont="1" applyFill="1" applyBorder="1" applyAlignment="1">
      <alignment horizontal="right" vertical="center"/>
    </xf>
    <xf numFmtId="187" fontId="16" fillId="3" borderId="48" xfId="5" applyNumberFormat="1" applyFont="1" applyFill="1" applyBorder="1" applyAlignment="1" applyProtection="1">
      <alignment vertical="center"/>
      <protection locked="0"/>
    </xf>
    <xf numFmtId="187" fontId="16" fillId="3" borderId="43" xfId="5" applyNumberFormat="1" applyFont="1" applyFill="1" applyBorder="1" applyAlignment="1" applyProtection="1">
      <alignment vertical="center"/>
      <protection locked="0"/>
    </xf>
    <xf numFmtId="184" fontId="37" fillId="4" borderId="42" xfId="5" applyNumberFormat="1" applyFont="1" applyFill="1" applyBorder="1" applyAlignment="1">
      <alignment horizontal="center" vertical="center" wrapText="1"/>
    </xf>
    <xf numFmtId="184" fontId="37" fillId="4" borderId="63" xfId="5" applyNumberFormat="1" applyFont="1" applyFill="1" applyBorder="1" applyAlignment="1">
      <alignment horizontal="center" vertical="center" wrapText="1"/>
    </xf>
    <xf numFmtId="0" fontId="37" fillId="4" borderId="43" xfId="5" applyFont="1" applyFill="1" applyBorder="1" applyAlignment="1">
      <alignment horizontal="center" vertical="center"/>
    </xf>
    <xf numFmtId="181" fontId="16" fillId="0" borderId="28" xfId="5" applyNumberFormat="1" applyFont="1" applyBorder="1" applyAlignment="1" applyProtection="1">
      <alignment horizontal="center" vertical="center" shrinkToFit="1"/>
      <protection locked="0"/>
    </xf>
    <xf numFmtId="181" fontId="16" fillId="0" borderId="46" xfId="5" applyNumberFormat="1" applyFont="1" applyBorder="1" applyAlignment="1" applyProtection="1">
      <alignment horizontal="center" vertical="center" shrinkToFit="1"/>
      <protection locked="0"/>
    </xf>
    <xf numFmtId="181" fontId="16" fillId="0" borderId="47" xfId="5" applyNumberFormat="1" applyFont="1" applyBorder="1" applyAlignment="1" applyProtection="1">
      <alignment horizontal="center" vertical="center" shrinkToFit="1"/>
      <protection locked="0"/>
    </xf>
    <xf numFmtId="0" fontId="16" fillId="0" borderId="48" xfId="5" applyFont="1" applyBorder="1" applyAlignment="1">
      <alignment vertical="center"/>
    </xf>
    <xf numFmtId="0" fontId="16" fillId="0" borderId="63" xfId="5" applyFont="1" applyBorder="1" applyAlignment="1">
      <alignment vertical="center"/>
    </xf>
    <xf numFmtId="178" fontId="16" fillId="4" borderId="48" xfId="5" applyNumberFormat="1" applyFont="1" applyFill="1" applyBorder="1" applyAlignment="1" applyProtection="1">
      <alignment horizontal="center" vertical="center"/>
      <protection locked="0"/>
    </xf>
    <xf numFmtId="178" fontId="16" fillId="4" borderId="36" xfId="5" applyNumberFormat="1" applyFont="1" applyFill="1" applyBorder="1" applyAlignment="1" applyProtection="1">
      <alignment horizontal="center" vertical="center"/>
      <protection locked="0"/>
    </xf>
    <xf numFmtId="178" fontId="16" fillId="4" borderId="43" xfId="5" applyNumberFormat="1" applyFont="1" applyFill="1" applyBorder="1" applyAlignment="1" applyProtection="1">
      <alignment horizontal="center" vertical="center"/>
      <protection locked="0"/>
    </xf>
    <xf numFmtId="0" fontId="37" fillId="4" borderId="28" xfId="5" applyFont="1" applyFill="1" applyBorder="1" applyAlignment="1">
      <alignment horizontal="center" vertical="center"/>
    </xf>
    <xf numFmtId="0" fontId="37" fillId="4" borderId="47" xfId="5" applyFont="1" applyFill="1" applyBorder="1" applyAlignment="1">
      <alignment horizontal="center" vertical="center"/>
    </xf>
    <xf numFmtId="178" fontId="16" fillId="3" borderId="8" xfId="5" applyNumberFormat="1" applyFont="1" applyFill="1" applyBorder="1" applyAlignment="1">
      <alignment vertical="center"/>
    </xf>
    <xf numFmtId="178" fontId="16" fillId="3" borderId="65" xfId="5" applyNumberFormat="1" applyFont="1" applyFill="1" applyBorder="1" applyAlignment="1">
      <alignment vertical="center"/>
    </xf>
    <xf numFmtId="184" fontId="37" fillId="4" borderId="28" xfId="5" applyNumberFormat="1" applyFont="1" applyFill="1" applyBorder="1" applyAlignment="1">
      <alignment horizontal="center" vertical="center" shrinkToFit="1"/>
    </xf>
    <xf numFmtId="184" fontId="37" fillId="4" borderId="47" xfId="5" applyNumberFormat="1" applyFont="1" applyFill="1" applyBorder="1" applyAlignment="1">
      <alignment horizontal="center" vertical="center" shrinkToFit="1"/>
    </xf>
    <xf numFmtId="0" fontId="37" fillId="4" borderId="59" xfId="5" applyFont="1" applyFill="1" applyBorder="1" applyAlignment="1">
      <alignment horizontal="center" vertical="center"/>
    </xf>
    <xf numFmtId="0" fontId="37" fillId="4" borderId="69" xfId="5" applyFont="1" applyFill="1" applyBorder="1" applyAlignment="1">
      <alignment horizontal="center" vertical="center"/>
    </xf>
    <xf numFmtId="178" fontId="16" fillId="0" borderId="10" xfId="5" applyNumberFormat="1" applyFont="1" applyBorder="1" applyAlignment="1" applyProtection="1">
      <alignment vertical="center"/>
      <protection locked="0"/>
    </xf>
    <xf numFmtId="178" fontId="16" fillId="0" borderId="64" xfId="5" applyNumberFormat="1" applyFont="1" applyBorder="1" applyAlignment="1" applyProtection="1">
      <alignment vertical="center"/>
      <protection locked="0"/>
    </xf>
    <xf numFmtId="182" fontId="16" fillId="0" borderId="8" xfId="5" applyNumberFormat="1" applyFont="1" applyBorder="1" applyAlignment="1" applyProtection="1">
      <alignment horizontal="center" vertical="center"/>
      <protection locked="0"/>
    </xf>
    <xf numFmtId="182" fontId="16" fillId="0" borderId="46" xfId="5" applyNumberFormat="1" applyFont="1" applyBorder="1" applyAlignment="1" applyProtection="1">
      <alignment horizontal="center" vertical="center"/>
      <protection locked="0"/>
    </xf>
    <xf numFmtId="182" fontId="16" fillId="0" borderId="65" xfId="5" applyNumberFormat="1" applyFont="1" applyBorder="1" applyAlignment="1" applyProtection="1">
      <alignment horizontal="center" vertical="center"/>
      <protection locked="0"/>
    </xf>
    <xf numFmtId="0" fontId="37" fillId="4" borderId="30" xfId="5" applyFont="1" applyFill="1" applyBorder="1" applyAlignment="1">
      <alignment horizontal="center" vertical="center"/>
    </xf>
    <xf numFmtId="0" fontId="37" fillId="4" borderId="45" xfId="5" applyFont="1" applyFill="1" applyBorder="1" applyAlignment="1">
      <alignment horizontal="center" vertical="center"/>
    </xf>
    <xf numFmtId="184" fontId="16" fillId="0" borderId="9" xfId="5" applyNumberFormat="1" applyFont="1" applyBorder="1" applyAlignment="1" applyProtection="1">
      <alignment horizontal="center" vertical="center" shrinkToFit="1"/>
      <protection locked="0"/>
    </xf>
    <xf numFmtId="184" fontId="16" fillId="0" borderId="31" xfId="5" applyNumberFormat="1" applyFont="1" applyBorder="1" applyAlignment="1" applyProtection="1">
      <alignment horizontal="center" vertical="center" shrinkToFit="1"/>
      <protection locked="0"/>
    </xf>
    <xf numFmtId="184" fontId="16" fillId="0" borderId="77" xfId="5" applyNumberFormat="1" applyFont="1" applyBorder="1" applyAlignment="1" applyProtection="1">
      <alignment horizontal="center" vertical="center" shrinkToFit="1"/>
      <protection locked="0"/>
    </xf>
    <xf numFmtId="186" fontId="16" fillId="0" borderId="10" xfId="5" applyNumberFormat="1" applyFont="1" applyBorder="1" applyAlignment="1" applyProtection="1">
      <alignment vertical="center"/>
      <protection locked="0"/>
    </xf>
    <xf numFmtId="186" fontId="16" fillId="0" borderId="69" xfId="5" applyNumberFormat="1" applyFont="1" applyBorder="1" applyAlignment="1" applyProtection="1">
      <alignment vertical="center"/>
      <protection locked="0"/>
    </xf>
    <xf numFmtId="184" fontId="16" fillId="0" borderId="10" xfId="5" applyNumberFormat="1" applyFont="1" applyBorder="1" applyAlignment="1" applyProtection="1">
      <alignment horizontal="left" vertical="center" indent="1"/>
      <protection locked="0"/>
    </xf>
    <xf numFmtId="184" fontId="16" fillId="0" borderId="60" xfId="5" applyNumberFormat="1" applyFont="1" applyBorder="1" applyAlignment="1" applyProtection="1">
      <alignment horizontal="left" vertical="center" indent="1"/>
      <protection locked="0"/>
    </xf>
    <xf numFmtId="184" fontId="16" fillId="0" borderId="64" xfId="5" applyNumberFormat="1" applyFont="1" applyBorder="1" applyAlignment="1" applyProtection="1">
      <alignment horizontal="left" vertical="center" indent="1"/>
      <protection locked="0"/>
    </xf>
    <xf numFmtId="178" fontId="16" fillId="3" borderId="10" xfId="5" applyNumberFormat="1" applyFont="1" applyFill="1" applyBorder="1" applyAlignment="1" applyProtection="1">
      <alignment vertical="center"/>
      <protection locked="0"/>
    </xf>
    <xf numFmtId="178" fontId="16" fillId="3" borderId="64" xfId="5" applyNumberFormat="1" applyFont="1" applyFill="1" applyBorder="1" applyAlignment="1" applyProtection="1">
      <alignment vertical="center"/>
      <protection locked="0"/>
    </xf>
    <xf numFmtId="182" fontId="16" fillId="3" borderId="8" xfId="5" applyNumberFormat="1" applyFont="1" applyFill="1" applyBorder="1" applyAlignment="1" applyProtection="1">
      <alignment horizontal="center" vertical="center"/>
      <protection locked="0"/>
    </xf>
    <xf numFmtId="182" fontId="16" fillId="3" borderId="46" xfId="5" applyNumberFormat="1" applyFont="1" applyFill="1" applyBorder="1" applyAlignment="1" applyProtection="1">
      <alignment horizontal="center" vertical="center"/>
      <protection locked="0"/>
    </xf>
    <xf numFmtId="182" fontId="16" fillId="3" borderId="65" xfId="5" applyNumberFormat="1" applyFont="1" applyFill="1" applyBorder="1" applyAlignment="1" applyProtection="1">
      <alignment horizontal="center" vertical="center"/>
      <protection locked="0"/>
    </xf>
    <xf numFmtId="184" fontId="16" fillId="3" borderId="9" xfId="5" applyNumberFormat="1" applyFont="1" applyFill="1" applyBorder="1" applyAlignment="1" applyProtection="1">
      <alignment horizontal="center" vertical="center" shrinkToFit="1"/>
      <protection locked="0"/>
    </xf>
    <xf numFmtId="184" fontId="16" fillId="3" borderId="31" xfId="5" applyNumberFormat="1" applyFont="1" applyFill="1" applyBorder="1" applyAlignment="1" applyProtection="1">
      <alignment horizontal="center" vertical="center" shrinkToFit="1"/>
      <protection locked="0"/>
    </xf>
    <xf numFmtId="184" fontId="16" fillId="3" borderId="77" xfId="5" applyNumberFormat="1" applyFont="1" applyFill="1" applyBorder="1" applyAlignment="1" applyProtection="1">
      <alignment horizontal="center" vertical="center" shrinkToFit="1"/>
      <protection locked="0"/>
    </xf>
    <xf numFmtId="0" fontId="33" fillId="0" borderId="16" xfId="3" applyFont="1" applyBorder="1" applyAlignment="1">
      <alignment vertical="top" wrapText="1"/>
    </xf>
    <xf numFmtId="0" fontId="37" fillId="4" borderId="42" xfId="5" applyFont="1" applyFill="1" applyBorder="1" applyAlignment="1">
      <alignment horizontal="center" vertical="center" shrinkToFit="1"/>
    </xf>
    <xf numFmtId="0" fontId="37" fillId="4" borderId="36" xfId="5" applyFont="1" applyFill="1" applyBorder="1" applyAlignment="1">
      <alignment horizontal="center" vertical="center" shrinkToFit="1"/>
    </xf>
    <xf numFmtId="0" fontId="37" fillId="4" borderId="63" xfId="5" applyFont="1" applyFill="1" applyBorder="1" applyAlignment="1">
      <alignment horizontal="center" vertical="center" shrinkToFit="1"/>
    </xf>
    <xf numFmtId="38" fontId="16" fillId="3" borderId="48" xfId="5" applyNumberFormat="1" applyFont="1" applyFill="1" applyBorder="1" applyAlignment="1">
      <alignment horizontal="center" vertical="center" shrinkToFit="1"/>
    </xf>
    <xf numFmtId="38" fontId="16" fillId="3" borderId="36" xfId="5" applyNumberFormat="1" applyFont="1" applyFill="1" applyBorder="1" applyAlignment="1">
      <alignment horizontal="center" vertical="center" shrinkToFit="1"/>
    </xf>
    <xf numFmtId="38" fontId="16" fillId="3" borderId="43" xfId="5" applyNumberFormat="1" applyFont="1" applyFill="1" applyBorder="1" applyAlignment="1">
      <alignment horizontal="center" vertical="center" shrinkToFit="1"/>
    </xf>
    <xf numFmtId="178" fontId="16" fillId="3" borderId="48" xfId="5" applyNumberFormat="1" applyFont="1" applyFill="1" applyBorder="1" applyAlignment="1">
      <alignment vertical="center" shrinkToFit="1"/>
    </xf>
    <xf numFmtId="178" fontId="16" fillId="3" borderId="43" xfId="5" applyNumberFormat="1" applyFont="1" applyFill="1" applyBorder="1" applyAlignment="1">
      <alignment vertical="center" shrinkToFit="1"/>
    </xf>
    <xf numFmtId="0" fontId="16" fillId="4" borderId="42" xfId="5" applyFont="1" applyFill="1" applyBorder="1" applyAlignment="1">
      <alignment horizontal="center" vertical="center" shrinkToFit="1"/>
    </xf>
    <xf numFmtId="0" fontId="16" fillId="4" borderId="63" xfId="5" applyFont="1" applyFill="1" applyBorder="1" applyAlignment="1">
      <alignment horizontal="center" vertical="center" shrinkToFit="1"/>
    </xf>
    <xf numFmtId="0" fontId="31" fillId="3" borderId="52" xfId="0" applyFont="1" applyFill="1" applyBorder="1" applyAlignment="1">
      <alignment horizontal="center" vertical="center" shrinkToFit="1"/>
    </xf>
    <xf numFmtId="56" fontId="27" fillId="9" borderId="1" xfId="0" applyNumberFormat="1" applyFont="1" applyFill="1" applyBorder="1" applyAlignment="1">
      <alignment horizontal="center" vertical="center"/>
    </xf>
    <xf numFmtId="0" fontId="59" fillId="8" borderId="1" xfId="0" applyFont="1" applyFill="1" applyBorder="1" applyAlignment="1">
      <alignment horizontal="center" vertical="center"/>
    </xf>
    <xf numFmtId="38" fontId="60" fillId="9" borderId="1" xfId="4" applyFont="1" applyFill="1" applyBorder="1" applyAlignment="1">
      <alignment horizontal="center" vertical="center"/>
    </xf>
    <xf numFmtId="38" fontId="60" fillId="10" borderId="1" xfId="4" applyFont="1" applyFill="1" applyBorder="1" applyAlignment="1">
      <alignment horizontal="center" vertical="center"/>
    </xf>
    <xf numFmtId="0" fontId="59" fillId="8" borderId="42" xfId="0" applyFont="1" applyFill="1" applyBorder="1" applyAlignment="1">
      <alignment horizontal="center" vertical="center" shrinkToFit="1"/>
    </xf>
    <xf numFmtId="0" fontId="59" fillId="8" borderId="43" xfId="0" applyFont="1" applyFill="1" applyBorder="1" applyAlignment="1">
      <alignment horizontal="center" vertical="center" shrinkToFit="1"/>
    </xf>
    <xf numFmtId="0" fontId="35" fillId="0" borderId="0" xfId="0" applyFont="1" applyAlignment="1">
      <alignment horizontal="left" vertical="center"/>
    </xf>
    <xf numFmtId="0" fontId="19" fillId="0" borderId="1" xfId="0" applyFont="1" applyBorder="1" applyAlignment="1">
      <alignment horizontal="left" vertical="center"/>
    </xf>
    <xf numFmtId="0" fontId="27" fillId="3" borderId="1" xfId="0" applyFont="1" applyFill="1" applyBorder="1">
      <alignment vertical="center"/>
    </xf>
    <xf numFmtId="0" fontId="27" fillId="3" borderId="1" xfId="0" applyFont="1" applyFill="1" applyBorder="1" applyAlignment="1">
      <alignment vertical="center" wrapText="1"/>
    </xf>
    <xf numFmtId="0" fontId="24" fillId="8" borderId="42" xfId="0" applyFont="1" applyFill="1" applyBorder="1">
      <alignment vertical="center"/>
    </xf>
    <xf numFmtId="0" fontId="24" fillId="8" borderId="43" xfId="0" applyFont="1" applyFill="1" applyBorder="1">
      <alignment vertical="center"/>
    </xf>
    <xf numFmtId="0" fontId="24" fillId="0" borderId="42" xfId="0" applyFont="1" applyBorder="1" applyAlignment="1">
      <alignment horizontal="left" vertical="center" wrapText="1"/>
    </xf>
    <xf numFmtId="0" fontId="24" fillId="0" borderId="36" xfId="0" applyFont="1" applyBorder="1" applyAlignment="1">
      <alignment horizontal="left" vertical="center" wrapText="1"/>
    </xf>
    <xf numFmtId="0" fontId="24" fillId="0" borderId="43" xfId="0" applyFont="1" applyBorder="1" applyAlignment="1">
      <alignment horizontal="left" vertical="center" wrapText="1"/>
    </xf>
    <xf numFmtId="0" fontId="24" fillId="8" borderId="36" xfId="0" applyFont="1" applyFill="1" applyBorder="1">
      <alignment vertical="center"/>
    </xf>
    <xf numFmtId="0" fontId="24" fillId="0" borderId="42" xfId="0" applyFont="1" applyBorder="1" applyAlignment="1">
      <alignment horizontal="left" vertical="center"/>
    </xf>
    <xf numFmtId="0" fontId="24" fillId="0" borderId="36" xfId="0" applyFont="1" applyBorder="1" applyAlignment="1">
      <alignment horizontal="left" vertical="center"/>
    </xf>
    <xf numFmtId="0" fontId="24" fillId="0" borderId="63" xfId="0" applyFont="1" applyBorder="1" applyAlignment="1">
      <alignment horizontal="left" vertical="center"/>
    </xf>
    <xf numFmtId="0" fontId="24" fillId="0" borderId="48" xfId="0" applyFont="1" applyBorder="1" applyAlignment="1">
      <alignment horizontal="left" vertical="center"/>
    </xf>
    <xf numFmtId="0" fontId="24" fillId="0" borderId="43" xfId="0" applyFont="1" applyBorder="1" applyAlignment="1">
      <alignment horizontal="left" vertical="center"/>
    </xf>
    <xf numFmtId="201" fontId="71" fillId="0" borderId="42" xfId="0" applyNumberFormat="1" applyFont="1" applyBorder="1" applyAlignment="1">
      <alignment horizontal="left" vertical="center"/>
    </xf>
    <xf numFmtId="201" fontId="71" fillId="0" borderId="36" xfId="0" applyNumberFormat="1" applyFont="1" applyBorder="1" applyAlignment="1">
      <alignment horizontal="left" vertical="center"/>
    </xf>
    <xf numFmtId="201" fontId="71" fillId="0" borderId="43" xfId="0" applyNumberFormat="1" applyFont="1" applyBorder="1" applyAlignment="1">
      <alignment horizontal="left" vertical="center"/>
    </xf>
    <xf numFmtId="0" fontId="11" fillId="8" borderId="42" xfId="0" applyFont="1" applyFill="1" applyBorder="1" applyAlignment="1">
      <alignment horizontal="left" vertical="center" wrapText="1"/>
    </xf>
    <xf numFmtId="0" fontId="11" fillId="8" borderId="43" xfId="0" applyFont="1" applyFill="1" applyBorder="1" applyAlignment="1">
      <alignment horizontal="left" vertical="center"/>
    </xf>
    <xf numFmtId="0" fontId="24" fillId="8" borderId="42" xfId="0" applyFont="1" applyFill="1" applyBorder="1" applyAlignment="1">
      <alignment horizontal="left" vertical="center"/>
    </xf>
    <xf numFmtId="0" fontId="24" fillId="8" borderId="43" xfId="0" applyFont="1" applyFill="1" applyBorder="1" applyAlignment="1">
      <alignment horizontal="left" vertical="center"/>
    </xf>
    <xf numFmtId="179" fontId="71" fillId="0" borderId="42" xfId="0" applyNumberFormat="1" applyFont="1" applyBorder="1" applyAlignment="1">
      <alignment horizontal="left" vertical="center"/>
    </xf>
    <xf numFmtId="179" fontId="71" fillId="0" borderId="43" xfId="0" applyNumberFormat="1" applyFont="1" applyBorder="1" applyAlignment="1">
      <alignment horizontal="left" vertical="center"/>
    </xf>
    <xf numFmtId="0" fontId="22" fillId="0" borderId="0" xfId="0" applyFont="1" applyAlignment="1">
      <alignment horizontal="left" vertical="center"/>
    </xf>
    <xf numFmtId="0" fontId="22" fillId="3" borderId="0" xfId="0" applyFont="1" applyFill="1" applyAlignment="1">
      <alignment horizontal="left" vertical="center" wrapText="1"/>
    </xf>
    <xf numFmtId="199" fontId="22" fillId="3" borderId="0" xfId="0" applyNumberFormat="1" applyFont="1" applyFill="1" applyAlignment="1">
      <alignment horizontal="left" vertical="center" wrapText="1"/>
    </xf>
    <xf numFmtId="0" fontId="24" fillId="0" borderId="0" xfId="0" applyFont="1" applyAlignment="1">
      <alignment horizontal="center" vertical="center" wrapText="1"/>
    </xf>
    <xf numFmtId="0" fontId="22" fillId="3" borderId="0" xfId="0" applyFont="1" applyFill="1" applyAlignment="1">
      <alignment horizontal="left" vertical="center"/>
    </xf>
    <xf numFmtId="200" fontId="68" fillId="3" borderId="0" xfId="0" applyNumberFormat="1" applyFont="1" applyFill="1" applyAlignment="1">
      <alignment horizontal="left" vertical="center"/>
    </xf>
    <xf numFmtId="193" fontId="22" fillId="3" borderId="0" xfId="0" applyNumberFormat="1" applyFont="1" applyFill="1" applyAlignment="1">
      <alignment horizontal="right" vertical="center"/>
    </xf>
    <xf numFmtId="0" fontId="68" fillId="0" borderId="0" xfId="0" applyFont="1" applyAlignment="1">
      <alignment horizontal="distributed" vertical="center"/>
    </xf>
    <xf numFmtId="0" fontId="68" fillId="0" borderId="0" xfId="0" applyFont="1" applyAlignment="1">
      <alignment horizontal="distributed" vertical="center" wrapText="1"/>
    </xf>
    <xf numFmtId="0" fontId="68" fillId="0" borderId="0" xfId="0" applyFont="1" applyAlignment="1">
      <alignment horizontal="distributed" vertical="center" shrinkToFit="1"/>
    </xf>
    <xf numFmtId="0" fontId="22" fillId="0" borderId="0" xfId="0" applyFont="1" applyAlignment="1">
      <alignment horizontal="right" vertical="center"/>
    </xf>
  </cellXfs>
  <cellStyles count="12">
    <cellStyle name="パーセント" xfId="11" builtinId="5"/>
    <cellStyle name="パーセント 2" xfId="1" xr:uid="{00000000-0005-0000-0000-000000000000}"/>
    <cellStyle name="桁区切り" xfId="4" builtinId="6"/>
    <cellStyle name="桁区切り 2" xfId="2"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 name="標準 4" xfId="7" xr:uid="{00000000-0005-0000-0000-000007000000}"/>
    <cellStyle name="標準 4 2" xfId="10" xr:uid="{76FC5238-49B2-481B-9914-AC4F39A1CCF5}"/>
    <cellStyle name="標準 5" xfId="8" xr:uid="{00000000-0005-0000-0000-000008000000}"/>
    <cellStyle name="標準 6" xfId="9" xr:uid="{37ECAD40-25D1-4180-B427-936E912746A8}"/>
  </cellStyles>
  <dxfs count="121">
    <dxf>
      <fill>
        <patternFill>
          <bgColor theme="0" tint="-0.14996795556505021"/>
        </patternFill>
      </fill>
    </dxf>
    <dxf>
      <fill>
        <patternFill>
          <bgColor rgb="FFFFC000"/>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strike val="0"/>
      </font>
      <fill>
        <patternFill>
          <bgColor theme="2"/>
        </patternFill>
      </fill>
    </dxf>
    <dxf>
      <fill>
        <patternFill>
          <bgColor rgb="FFFFC000"/>
        </patternFill>
      </fill>
    </dxf>
    <dxf>
      <fill>
        <patternFill>
          <bgColor theme="7"/>
        </patternFill>
      </fill>
    </dxf>
    <dxf>
      <fill>
        <patternFill>
          <bgColor theme="7" tint="0.79998168889431442"/>
        </patternFill>
      </fill>
    </dxf>
    <dxf>
      <fill>
        <patternFill>
          <bgColor theme="7" tint="0.79998168889431442"/>
        </patternFill>
      </fill>
    </dxf>
    <dxf>
      <fill>
        <patternFill>
          <bgColor rgb="FFCCFFFF"/>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20"/>
    </tableStyle>
    <tableStyle name="ピボットテーブル スタイル 1" table="0" count="2" xr9:uid="{00000000-0011-0000-FFFF-FFFF01000000}">
      <tableStyleElement type="wholeTable" dxfId="119"/>
      <tableStyleElement type="headerRow" dxfId="118"/>
    </tableStyle>
  </tableStyles>
  <colors>
    <mruColors>
      <color rgb="FFCCFFFF"/>
      <color rgb="FFEAEAEA"/>
      <color rgb="FFDDDDDD"/>
      <color rgb="FF99FFCC"/>
      <color rgb="FF96969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G$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2</xdr:row>
          <xdr:rowOff>228600</xdr:rowOff>
        </xdr:from>
        <xdr:to>
          <xdr:col>6</xdr:col>
          <xdr:colOff>561975</xdr:colOff>
          <xdr:row>4</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0BC43-7B9B-433B-8B2E-93E44F31FB79}">
  <sheetPr>
    <tabColor theme="7" tint="0.79998168889431442"/>
    <pageSetUpPr fitToPage="1"/>
  </sheetPr>
  <dimension ref="A1:A12"/>
  <sheetViews>
    <sheetView tabSelected="1" workbookViewId="0"/>
  </sheetViews>
  <sheetFormatPr defaultColWidth="8.625" defaultRowHeight="18.75"/>
  <cols>
    <col min="1" max="16384" width="8.625" style="2"/>
  </cols>
  <sheetData>
    <row r="1" spans="1:1">
      <c r="A1" s="314" t="s">
        <v>288</v>
      </c>
    </row>
    <row r="2" spans="1:1">
      <c r="A2" s="314" t="s">
        <v>289</v>
      </c>
    </row>
    <row r="3" spans="1:1">
      <c r="A3" s="314"/>
    </row>
    <row r="4" spans="1:1">
      <c r="A4" s="314" t="s">
        <v>290</v>
      </c>
    </row>
    <row r="6" spans="1:1">
      <c r="A6" s="2" t="s">
        <v>291</v>
      </c>
    </row>
    <row r="7" spans="1:1">
      <c r="A7" s="2" t="s">
        <v>292</v>
      </c>
    </row>
    <row r="8" spans="1:1">
      <c r="A8" s="2" t="s">
        <v>293</v>
      </c>
    </row>
    <row r="9" spans="1:1">
      <c r="A9" s="2" t="s">
        <v>294</v>
      </c>
    </row>
    <row r="10" spans="1:1">
      <c r="A10" s="314" t="s">
        <v>295</v>
      </c>
    </row>
    <row r="11" spans="1:1">
      <c r="A11" s="314" t="s">
        <v>296</v>
      </c>
    </row>
    <row r="12" spans="1:1">
      <c r="A12" s="2" t="s">
        <v>297</v>
      </c>
    </row>
  </sheetData>
  <phoneticPr fontId="8"/>
  <printOptions horizontalCentered="1"/>
  <pageMargins left="0.78740157480314965" right="0.78740157480314965" top="0.78740157480314965" bottom="0.78740157480314965" header="0.31496062992125984" footer="0.59055118110236227"/>
  <pageSetup paperSize="9" scale="60" orientation="portrait" r:id="rId1"/>
  <headerFooter scaleWithDoc="0">
    <oddFooter>&amp;R&amp;"ＭＳ ゴシック,標準"&amp;12整理番号：321630004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499984740745262"/>
  </sheetPr>
  <dimension ref="A1:G9"/>
  <sheetViews>
    <sheetView workbookViewId="0">
      <selection activeCell="D18" sqref="D18"/>
    </sheetView>
  </sheetViews>
  <sheetFormatPr defaultRowHeight="18.75"/>
  <cols>
    <col min="1" max="2" width="23" customWidth="1"/>
    <col min="3" max="3" width="20.75" customWidth="1"/>
    <col min="4" max="5" width="22.25" bestFit="1" customWidth="1"/>
    <col min="6" max="6" width="8.625" bestFit="1" customWidth="1"/>
    <col min="258" max="258" width="12.375" bestFit="1" customWidth="1"/>
    <col min="259" max="259" width="8.625" bestFit="1" customWidth="1"/>
    <col min="260" max="260" width="12.375" bestFit="1" customWidth="1"/>
    <col min="261" max="261" width="22.25" bestFit="1" customWidth="1"/>
    <col min="262" max="262" width="8.625" bestFit="1" customWidth="1"/>
    <col min="514" max="514" width="12.375" bestFit="1" customWidth="1"/>
    <col min="515" max="515" width="8.625" bestFit="1" customWidth="1"/>
    <col min="516" max="516" width="12.375" bestFit="1" customWidth="1"/>
    <col min="517" max="517" width="22.25" bestFit="1" customWidth="1"/>
    <col min="518" max="518" width="8.625" bestFit="1" customWidth="1"/>
    <col min="770" max="770" width="12.375" bestFit="1" customWidth="1"/>
    <col min="771" max="771" width="8.625" bestFit="1" customWidth="1"/>
    <col min="772" max="772" width="12.375" bestFit="1" customWidth="1"/>
    <col min="773" max="773" width="22.25" bestFit="1" customWidth="1"/>
    <col min="774" max="774" width="8.625" bestFit="1" customWidth="1"/>
    <col min="1026" max="1026" width="12.375" bestFit="1" customWidth="1"/>
    <col min="1027" max="1027" width="8.625" bestFit="1" customWidth="1"/>
    <col min="1028" max="1028" width="12.375" bestFit="1" customWidth="1"/>
    <col min="1029" max="1029" width="22.25" bestFit="1" customWidth="1"/>
    <col min="1030" max="1030" width="8.625" bestFit="1" customWidth="1"/>
    <col min="1282" max="1282" width="12.375" bestFit="1" customWidth="1"/>
    <col min="1283" max="1283" width="8.625" bestFit="1" customWidth="1"/>
    <col min="1284" max="1284" width="12.375" bestFit="1" customWidth="1"/>
    <col min="1285" max="1285" width="22.25" bestFit="1" customWidth="1"/>
    <col min="1286" max="1286" width="8.625" bestFit="1" customWidth="1"/>
    <col min="1538" max="1538" width="12.375" bestFit="1" customWidth="1"/>
    <col min="1539" max="1539" width="8.625" bestFit="1" customWidth="1"/>
    <col min="1540" max="1540" width="12.375" bestFit="1" customWidth="1"/>
    <col min="1541" max="1541" width="22.25" bestFit="1" customWidth="1"/>
    <col min="1542" max="1542" width="8.625" bestFit="1" customWidth="1"/>
    <col min="1794" max="1794" width="12.375" bestFit="1" customWidth="1"/>
    <col min="1795" max="1795" width="8.625" bestFit="1" customWidth="1"/>
    <col min="1796" max="1796" width="12.375" bestFit="1" customWidth="1"/>
    <col min="1797" max="1797" width="22.25" bestFit="1" customWidth="1"/>
    <col min="1798" max="1798" width="8.625" bestFit="1" customWidth="1"/>
    <col min="2050" max="2050" width="12.375" bestFit="1" customWidth="1"/>
    <col min="2051" max="2051" width="8.625" bestFit="1" customWidth="1"/>
    <col min="2052" max="2052" width="12.375" bestFit="1" customWidth="1"/>
    <col min="2053" max="2053" width="22.25" bestFit="1" customWidth="1"/>
    <col min="2054" max="2054" width="8.625" bestFit="1" customWidth="1"/>
    <col min="2306" max="2306" width="12.375" bestFit="1" customWidth="1"/>
    <col min="2307" max="2307" width="8.625" bestFit="1" customWidth="1"/>
    <col min="2308" max="2308" width="12.375" bestFit="1" customWidth="1"/>
    <col min="2309" max="2309" width="22.25" bestFit="1" customWidth="1"/>
    <col min="2310" max="2310" width="8.625" bestFit="1" customWidth="1"/>
    <col min="2562" max="2562" width="12.375" bestFit="1" customWidth="1"/>
    <col min="2563" max="2563" width="8.625" bestFit="1" customWidth="1"/>
    <col min="2564" max="2564" width="12.375" bestFit="1" customWidth="1"/>
    <col min="2565" max="2565" width="22.25" bestFit="1" customWidth="1"/>
    <col min="2566" max="2566" width="8.625" bestFit="1" customWidth="1"/>
    <col min="2818" max="2818" width="12.375" bestFit="1" customWidth="1"/>
    <col min="2819" max="2819" width="8.625" bestFit="1" customWidth="1"/>
    <col min="2820" max="2820" width="12.375" bestFit="1" customWidth="1"/>
    <col min="2821" max="2821" width="22.25" bestFit="1" customWidth="1"/>
    <col min="2822" max="2822" width="8.625" bestFit="1" customWidth="1"/>
    <col min="3074" max="3074" width="12.375" bestFit="1" customWidth="1"/>
    <col min="3075" max="3075" width="8.625" bestFit="1" customWidth="1"/>
    <col min="3076" max="3076" width="12.375" bestFit="1" customWidth="1"/>
    <col min="3077" max="3077" width="22.25" bestFit="1" customWidth="1"/>
    <col min="3078" max="3078" width="8.625" bestFit="1" customWidth="1"/>
    <col min="3330" max="3330" width="12.375" bestFit="1" customWidth="1"/>
    <col min="3331" max="3331" width="8.625" bestFit="1" customWidth="1"/>
    <col min="3332" max="3332" width="12.375" bestFit="1" customWidth="1"/>
    <col min="3333" max="3333" width="22.25" bestFit="1" customWidth="1"/>
    <col min="3334" max="3334" width="8.625" bestFit="1" customWidth="1"/>
    <col min="3586" max="3586" width="12.375" bestFit="1" customWidth="1"/>
    <col min="3587" max="3587" width="8.625" bestFit="1" customWidth="1"/>
    <col min="3588" max="3588" width="12.375" bestFit="1" customWidth="1"/>
    <col min="3589" max="3589" width="22.25" bestFit="1" customWidth="1"/>
    <col min="3590" max="3590" width="8.625" bestFit="1" customWidth="1"/>
    <col min="3842" max="3842" width="12.375" bestFit="1" customWidth="1"/>
    <col min="3843" max="3843" width="8.625" bestFit="1" customWidth="1"/>
    <col min="3844" max="3844" width="12.375" bestFit="1" customWidth="1"/>
    <col min="3845" max="3845" width="22.25" bestFit="1" customWidth="1"/>
    <col min="3846" max="3846" width="8.625" bestFit="1" customWidth="1"/>
    <col min="4098" max="4098" width="12.375" bestFit="1" customWidth="1"/>
    <col min="4099" max="4099" width="8.625" bestFit="1" customWidth="1"/>
    <col min="4100" max="4100" width="12.375" bestFit="1" customWidth="1"/>
    <col min="4101" max="4101" width="22.25" bestFit="1" customWidth="1"/>
    <col min="4102" max="4102" width="8.625" bestFit="1" customWidth="1"/>
    <col min="4354" max="4354" width="12.375" bestFit="1" customWidth="1"/>
    <col min="4355" max="4355" width="8.625" bestFit="1" customWidth="1"/>
    <col min="4356" max="4356" width="12.375" bestFit="1" customWidth="1"/>
    <col min="4357" max="4357" width="22.25" bestFit="1" customWidth="1"/>
    <col min="4358" max="4358" width="8.625" bestFit="1" customWidth="1"/>
    <col min="4610" max="4610" width="12.375" bestFit="1" customWidth="1"/>
    <col min="4611" max="4611" width="8.625" bestFit="1" customWidth="1"/>
    <col min="4612" max="4612" width="12.375" bestFit="1" customWidth="1"/>
    <col min="4613" max="4613" width="22.25" bestFit="1" customWidth="1"/>
    <col min="4614" max="4614" width="8.625" bestFit="1" customWidth="1"/>
    <col min="4866" max="4866" width="12.375" bestFit="1" customWidth="1"/>
    <col min="4867" max="4867" width="8.625" bestFit="1" customWidth="1"/>
    <col min="4868" max="4868" width="12.375" bestFit="1" customWidth="1"/>
    <col min="4869" max="4869" width="22.25" bestFit="1" customWidth="1"/>
    <col min="4870" max="4870" width="8.625" bestFit="1" customWidth="1"/>
    <col min="5122" max="5122" width="12.375" bestFit="1" customWidth="1"/>
    <col min="5123" max="5123" width="8.625" bestFit="1" customWidth="1"/>
    <col min="5124" max="5124" width="12.375" bestFit="1" customWidth="1"/>
    <col min="5125" max="5125" width="22.25" bestFit="1" customWidth="1"/>
    <col min="5126" max="5126" width="8.625" bestFit="1" customWidth="1"/>
    <col min="5378" max="5378" width="12.375" bestFit="1" customWidth="1"/>
    <col min="5379" max="5379" width="8.625" bestFit="1" customWidth="1"/>
    <col min="5380" max="5380" width="12.375" bestFit="1" customWidth="1"/>
    <col min="5381" max="5381" width="22.25" bestFit="1" customWidth="1"/>
    <col min="5382" max="5382" width="8.625" bestFit="1" customWidth="1"/>
    <col min="5634" max="5634" width="12.375" bestFit="1" customWidth="1"/>
    <col min="5635" max="5635" width="8.625" bestFit="1" customWidth="1"/>
    <col min="5636" max="5636" width="12.375" bestFit="1" customWidth="1"/>
    <col min="5637" max="5637" width="22.25" bestFit="1" customWidth="1"/>
    <col min="5638" max="5638" width="8.625" bestFit="1" customWidth="1"/>
    <col min="5890" max="5890" width="12.375" bestFit="1" customWidth="1"/>
    <col min="5891" max="5891" width="8.625" bestFit="1" customWidth="1"/>
    <col min="5892" max="5892" width="12.375" bestFit="1" customWidth="1"/>
    <col min="5893" max="5893" width="22.25" bestFit="1" customWidth="1"/>
    <col min="5894" max="5894" width="8.625" bestFit="1" customWidth="1"/>
    <col min="6146" max="6146" width="12.375" bestFit="1" customWidth="1"/>
    <col min="6147" max="6147" width="8.625" bestFit="1" customWidth="1"/>
    <col min="6148" max="6148" width="12.375" bestFit="1" customWidth="1"/>
    <col min="6149" max="6149" width="22.25" bestFit="1" customWidth="1"/>
    <col min="6150" max="6150" width="8.625" bestFit="1" customWidth="1"/>
    <col min="6402" max="6402" width="12.375" bestFit="1" customWidth="1"/>
    <col min="6403" max="6403" width="8.625" bestFit="1" customWidth="1"/>
    <col min="6404" max="6404" width="12.375" bestFit="1" customWidth="1"/>
    <col min="6405" max="6405" width="22.25" bestFit="1" customWidth="1"/>
    <col min="6406" max="6406" width="8.625" bestFit="1" customWidth="1"/>
    <col min="6658" max="6658" width="12.375" bestFit="1" customWidth="1"/>
    <col min="6659" max="6659" width="8.625" bestFit="1" customWidth="1"/>
    <col min="6660" max="6660" width="12.375" bestFit="1" customWidth="1"/>
    <col min="6661" max="6661" width="22.25" bestFit="1" customWidth="1"/>
    <col min="6662" max="6662" width="8.625" bestFit="1" customWidth="1"/>
    <col min="6914" max="6914" width="12.375" bestFit="1" customWidth="1"/>
    <col min="6915" max="6915" width="8.625" bestFit="1" customWidth="1"/>
    <col min="6916" max="6916" width="12.375" bestFit="1" customWidth="1"/>
    <col min="6917" max="6917" width="22.25" bestFit="1" customWidth="1"/>
    <col min="6918" max="6918" width="8.625" bestFit="1" customWidth="1"/>
    <col min="7170" max="7170" width="12.375" bestFit="1" customWidth="1"/>
    <col min="7171" max="7171" width="8.625" bestFit="1" customWidth="1"/>
    <col min="7172" max="7172" width="12.375" bestFit="1" customWidth="1"/>
    <col min="7173" max="7173" width="22.25" bestFit="1" customWidth="1"/>
    <col min="7174" max="7174" width="8.625" bestFit="1" customWidth="1"/>
    <col min="7426" max="7426" width="12.375" bestFit="1" customWidth="1"/>
    <col min="7427" max="7427" width="8.625" bestFit="1" customWidth="1"/>
    <col min="7428" max="7428" width="12.375" bestFit="1" customWidth="1"/>
    <col min="7429" max="7429" width="22.25" bestFit="1" customWidth="1"/>
    <col min="7430" max="7430" width="8.625" bestFit="1" customWidth="1"/>
    <col min="7682" max="7682" width="12.375" bestFit="1" customWidth="1"/>
    <col min="7683" max="7683" width="8.625" bestFit="1" customWidth="1"/>
    <col min="7684" max="7684" width="12.375" bestFit="1" customWidth="1"/>
    <col min="7685" max="7685" width="22.25" bestFit="1" customWidth="1"/>
    <col min="7686" max="7686" width="8.625" bestFit="1" customWidth="1"/>
    <col min="7938" max="7938" width="12.375" bestFit="1" customWidth="1"/>
    <col min="7939" max="7939" width="8.625" bestFit="1" customWidth="1"/>
    <col min="7940" max="7940" width="12.375" bestFit="1" customWidth="1"/>
    <col min="7941" max="7941" width="22.25" bestFit="1" customWidth="1"/>
    <col min="7942" max="7942" width="8.625" bestFit="1" customWidth="1"/>
    <col min="8194" max="8194" width="12.375" bestFit="1" customWidth="1"/>
    <col min="8195" max="8195" width="8.625" bestFit="1" customWidth="1"/>
    <col min="8196" max="8196" width="12.375" bestFit="1" customWidth="1"/>
    <col min="8197" max="8197" width="22.25" bestFit="1" customWidth="1"/>
    <col min="8198" max="8198" width="8.625" bestFit="1" customWidth="1"/>
    <col min="8450" max="8450" width="12.375" bestFit="1" customWidth="1"/>
    <col min="8451" max="8451" width="8.625" bestFit="1" customWidth="1"/>
    <col min="8452" max="8452" width="12.375" bestFit="1" customWidth="1"/>
    <col min="8453" max="8453" width="22.25" bestFit="1" customWidth="1"/>
    <col min="8454" max="8454" width="8.625" bestFit="1" customWidth="1"/>
    <col min="8706" max="8706" width="12.375" bestFit="1" customWidth="1"/>
    <col min="8707" max="8707" width="8.625" bestFit="1" customWidth="1"/>
    <col min="8708" max="8708" width="12.375" bestFit="1" customWidth="1"/>
    <col min="8709" max="8709" width="22.25" bestFit="1" customWidth="1"/>
    <col min="8710" max="8710" width="8.625" bestFit="1" customWidth="1"/>
    <col min="8962" max="8962" width="12.375" bestFit="1" customWidth="1"/>
    <col min="8963" max="8963" width="8.625" bestFit="1" customWidth="1"/>
    <col min="8964" max="8964" width="12.375" bestFit="1" customWidth="1"/>
    <col min="8965" max="8965" width="22.25" bestFit="1" customWidth="1"/>
    <col min="8966" max="8966" width="8.625" bestFit="1" customWidth="1"/>
    <col min="9218" max="9218" width="12.375" bestFit="1" customWidth="1"/>
    <col min="9219" max="9219" width="8.625" bestFit="1" customWidth="1"/>
    <col min="9220" max="9220" width="12.375" bestFit="1" customWidth="1"/>
    <col min="9221" max="9221" width="22.25" bestFit="1" customWidth="1"/>
    <col min="9222" max="9222" width="8.625" bestFit="1" customWidth="1"/>
    <col min="9474" max="9474" width="12.375" bestFit="1" customWidth="1"/>
    <col min="9475" max="9475" width="8.625" bestFit="1" customWidth="1"/>
    <col min="9476" max="9476" width="12.375" bestFit="1" customWidth="1"/>
    <col min="9477" max="9477" width="22.25" bestFit="1" customWidth="1"/>
    <col min="9478" max="9478" width="8.625" bestFit="1" customWidth="1"/>
    <col min="9730" max="9730" width="12.375" bestFit="1" customWidth="1"/>
    <col min="9731" max="9731" width="8.625" bestFit="1" customWidth="1"/>
    <col min="9732" max="9732" width="12.375" bestFit="1" customWidth="1"/>
    <col min="9733" max="9733" width="22.25" bestFit="1" customWidth="1"/>
    <col min="9734" max="9734" width="8.625" bestFit="1" customWidth="1"/>
    <col min="9986" max="9986" width="12.375" bestFit="1" customWidth="1"/>
    <col min="9987" max="9987" width="8.625" bestFit="1" customWidth="1"/>
    <col min="9988" max="9988" width="12.375" bestFit="1" customWidth="1"/>
    <col min="9989" max="9989" width="22.25" bestFit="1" customWidth="1"/>
    <col min="9990" max="9990" width="8.625" bestFit="1" customWidth="1"/>
    <col min="10242" max="10242" width="12.375" bestFit="1" customWidth="1"/>
    <col min="10243" max="10243" width="8.625" bestFit="1" customWidth="1"/>
    <col min="10244" max="10244" width="12.375" bestFit="1" customWidth="1"/>
    <col min="10245" max="10245" width="22.25" bestFit="1" customWidth="1"/>
    <col min="10246" max="10246" width="8.625" bestFit="1" customWidth="1"/>
    <col min="10498" max="10498" width="12.375" bestFit="1" customWidth="1"/>
    <col min="10499" max="10499" width="8.625" bestFit="1" customWidth="1"/>
    <col min="10500" max="10500" width="12.375" bestFit="1" customWidth="1"/>
    <col min="10501" max="10501" width="22.25" bestFit="1" customWidth="1"/>
    <col min="10502" max="10502" width="8.625" bestFit="1" customWidth="1"/>
    <col min="10754" max="10754" width="12.375" bestFit="1" customWidth="1"/>
    <col min="10755" max="10755" width="8.625" bestFit="1" customWidth="1"/>
    <col min="10756" max="10756" width="12.375" bestFit="1" customWidth="1"/>
    <col min="10757" max="10757" width="22.25" bestFit="1" customWidth="1"/>
    <col min="10758" max="10758" width="8.625" bestFit="1" customWidth="1"/>
    <col min="11010" max="11010" width="12.375" bestFit="1" customWidth="1"/>
    <col min="11011" max="11011" width="8.625" bestFit="1" customWidth="1"/>
    <col min="11012" max="11012" width="12.375" bestFit="1" customWidth="1"/>
    <col min="11013" max="11013" width="22.25" bestFit="1" customWidth="1"/>
    <col min="11014" max="11014" width="8.625" bestFit="1" customWidth="1"/>
    <col min="11266" max="11266" width="12.375" bestFit="1" customWidth="1"/>
    <col min="11267" max="11267" width="8.625" bestFit="1" customWidth="1"/>
    <col min="11268" max="11268" width="12.375" bestFit="1" customWidth="1"/>
    <col min="11269" max="11269" width="22.25" bestFit="1" customWidth="1"/>
    <col min="11270" max="11270" width="8.625" bestFit="1" customWidth="1"/>
    <col min="11522" max="11522" width="12.375" bestFit="1" customWidth="1"/>
    <col min="11523" max="11523" width="8.625" bestFit="1" customWidth="1"/>
    <col min="11524" max="11524" width="12.375" bestFit="1" customWidth="1"/>
    <col min="11525" max="11525" width="22.25" bestFit="1" customWidth="1"/>
    <col min="11526" max="11526" width="8.625" bestFit="1" customWidth="1"/>
    <col min="11778" max="11778" width="12.375" bestFit="1" customWidth="1"/>
    <col min="11779" max="11779" width="8.625" bestFit="1" customWidth="1"/>
    <col min="11780" max="11780" width="12.375" bestFit="1" customWidth="1"/>
    <col min="11781" max="11781" width="22.25" bestFit="1" customWidth="1"/>
    <col min="11782" max="11782" width="8.625" bestFit="1" customWidth="1"/>
    <col min="12034" max="12034" width="12.375" bestFit="1" customWidth="1"/>
    <col min="12035" max="12035" width="8.625" bestFit="1" customWidth="1"/>
    <col min="12036" max="12036" width="12.375" bestFit="1" customWidth="1"/>
    <col min="12037" max="12037" width="22.25" bestFit="1" customWidth="1"/>
    <col min="12038" max="12038" width="8.625" bestFit="1" customWidth="1"/>
    <col min="12290" max="12290" width="12.375" bestFit="1" customWidth="1"/>
    <col min="12291" max="12291" width="8.625" bestFit="1" customWidth="1"/>
    <col min="12292" max="12292" width="12.375" bestFit="1" customWidth="1"/>
    <col min="12293" max="12293" width="22.25" bestFit="1" customWidth="1"/>
    <col min="12294" max="12294" width="8.625" bestFit="1" customWidth="1"/>
    <col min="12546" max="12546" width="12.375" bestFit="1" customWidth="1"/>
    <col min="12547" max="12547" width="8.625" bestFit="1" customWidth="1"/>
    <col min="12548" max="12548" width="12.375" bestFit="1" customWidth="1"/>
    <col min="12549" max="12549" width="22.25" bestFit="1" customWidth="1"/>
    <col min="12550" max="12550" width="8.625" bestFit="1" customWidth="1"/>
    <col min="12802" max="12802" width="12.375" bestFit="1" customWidth="1"/>
    <col min="12803" max="12803" width="8.625" bestFit="1" customWidth="1"/>
    <col min="12804" max="12804" width="12.375" bestFit="1" customWidth="1"/>
    <col min="12805" max="12805" width="22.25" bestFit="1" customWidth="1"/>
    <col min="12806" max="12806" width="8.625" bestFit="1" customWidth="1"/>
    <col min="13058" max="13058" width="12.375" bestFit="1" customWidth="1"/>
    <col min="13059" max="13059" width="8.625" bestFit="1" customWidth="1"/>
    <col min="13060" max="13060" width="12.375" bestFit="1" customWidth="1"/>
    <col min="13061" max="13061" width="22.25" bestFit="1" customWidth="1"/>
    <col min="13062" max="13062" width="8.625" bestFit="1" customWidth="1"/>
    <col min="13314" max="13314" width="12.375" bestFit="1" customWidth="1"/>
    <col min="13315" max="13315" width="8.625" bestFit="1" customWidth="1"/>
    <col min="13316" max="13316" width="12.375" bestFit="1" customWidth="1"/>
    <col min="13317" max="13317" width="22.25" bestFit="1" customWidth="1"/>
    <col min="13318" max="13318" width="8.625" bestFit="1" customWidth="1"/>
    <col min="13570" max="13570" width="12.375" bestFit="1" customWidth="1"/>
    <col min="13571" max="13571" width="8.625" bestFit="1" customWidth="1"/>
    <col min="13572" max="13572" width="12.375" bestFit="1" customWidth="1"/>
    <col min="13573" max="13573" width="22.25" bestFit="1" customWidth="1"/>
    <col min="13574" max="13574" width="8.625" bestFit="1" customWidth="1"/>
    <col min="13826" max="13826" width="12.375" bestFit="1" customWidth="1"/>
    <col min="13827" max="13827" width="8.625" bestFit="1" customWidth="1"/>
    <col min="13828" max="13828" width="12.375" bestFit="1" customWidth="1"/>
    <col min="13829" max="13829" width="22.25" bestFit="1" customWidth="1"/>
    <col min="13830" max="13830" width="8.625" bestFit="1" customWidth="1"/>
    <col min="14082" max="14082" width="12.375" bestFit="1" customWidth="1"/>
    <col min="14083" max="14083" width="8.625" bestFit="1" customWidth="1"/>
    <col min="14084" max="14084" width="12.375" bestFit="1" customWidth="1"/>
    <col min="14085" max="14085" width="22.25" bestFit="1" customWidth="1"/>
    <col min="14086" max="14086" width="8.625" bestFit="1" customWidth="1"/>
    <col min="14338" max="14338" width="12.375" bestFit="1" customWidth="1"/>
    <col min="14339" max="14339" width="8.625" bestFit="1" customWidth="1"/>
    <col min="14340" max="14340" width="12.375" bestFit="1" customWidth="1"/>
    <col min="14341" max="14341" width="22.25" bestFit="1" customWidth="1"/>
    <col min="14342" max="14342" width="8.625" bestFit="1" customWidth="1"/>
    <col min="14594" max="14594" width="12.375" bestFit="1" customWidth="1"/>
    <col min="14595" max="14595" width="8.625" bestFit="1" customWidth="1"/>
    <col min="14596" max="14596" width="12.375" bestFit="1" customWidth="1"/>
    <col min="14597" max="14597" width="22.25" bestFit="1" customWidth="1"/>
    <col min="14598" max="14598" width="8.625" bestFit="1" customWidth="1"/>
    <col min="14850" max="14850" width="12.375" bestFit="1" customWidth="1"/>
    <col min="14851" max="14851" width="8.625" bestFit="1" customWidth="1"/>
    <col min="14852" max="14852" width="12.375" bestFit="1" customWidth="1"/>
    <col min="14853" max="14853" width="22.25" bestFit="1" customWidth="1"/>
    <col min="14854" max="14854" width="8.625" bestFit="1" customWidth="1"/>
    <col min="15106" max="15106" width="12.375" bestFit="1" customWidth="1"/>
    <col min="15107" max="15107" width="8.625" bestFit="1" customWidth="1"/>
    <col min="15108" max="15108" width="12.375" bestFit="1" customWidth="1"/>
    <col min="15109" max="15109" width="22.25" bestFit="1" customWidth="1"/>
    <col min="15110" max="15110" width="8.625" bestFit="1" customWidth="1"/>
    <col min="15362" max="15362" width="12.375" bestFit="1" customWidth="1"/>
    <col min="15363" max="15363" width="8.625" bestFit="1" customWidth="1"/>
    <col min="15364" max="15364" width="12.375" bestFit="1" customWidth="1"/>
    <col min="15365" max="15365" width="22.25" bestFit="1" customWidth="1"/>
    <col min="15366" max="15366" width="8.625" bestFit="1" customWidth="1"/>
    <col min="15618" max="15618" width="12.375" bestFit="1" customWidth="1"/>
    <col min="15619" max="15619" width="8.625" bestFit="1" customWidth="1"/>
    <col min="15620" max="15620" width="12.375" bestFit="1" customWidth="1"/>
    <col min="15621" max="15621" width="22.25" bestFit="1" customWidth="1"/>
    <col min="15622" max="15622" width="8.625" bestFit="1" customWidth="1"/>
    <col min="15874" max="15874" width="12.375" bestFit="1" customWidth="1"/>
    <col min="15875" max="15875" width="8.625" bestFit="1" customWidth="1"/>
    <col min="15876" max="15876" width="12.375" bestFit="1" customWidth="1"/>
    <col min="15877" max="15877" width="22.25" bestFit="1" customWidth="1"/>
    <col min="15878" max="15878" width="8.625" bestFit="1" customWidth="1"/>
    <col min="16130" max="16130" width="12.375" bestFit="1" customWidth="1"/>
    <col min="16131" max="16131" width="8.625" bestFit="1" customWidth="1"/>
    <col min="16132" max="16132" width="12.375" bestFit="1" customWidth="1"/>
    <col min="16133" max="16133" width="22.25" bestFit="1" customWidth="1"/>
    <col min="16134" max="16134" width="8.625" bestFit="1" customWidth="1"/>
  </cols>
  <sheetData>
    <row r="1" spans="1:7">
      <c r="A1" t="s">
        <v>8</v>
      </c>
      <c r="B1" t="s">
        <v>9</v>
      </c>
      <c r="C1" t="s">
        <v>10</v>
      </c>
      <c r="D1" t="s">
        <v>262</v>
      </c>
      <c r="E1" t="s">
        <v>265</v>
      </c>
    </row>
    <row r="2" spans="1:7">
      <c r="A2" t="s">
        <v>11</v>
      </c>
      <c r="B2" t="s">
        <v>12</v>
      </c>
      <c r="C2" t="s">
        <v>13</v>
      </c>
      <c r="D2" t="s">
        <v>14</v>
      </c>
      <c r="E2" t="s">
        <v>15</v>
      </c>
      <c r="G2" s="13"/>
    </row>
    <row r="3" spans="1:7">
      <c r="A3" t="s">
        <v>16</v>
      </c>
      <c r="B3" t="s">
        <v>17</v>
      </c>
      <c r="C3" t="s">
        <v>18</v>
      </c>
      <c r="D3" t="s">
        <v>19</v>
      </c>
      <c r="E3" t="s">
        <v>20</v>
      </c>
      <c r="G3" s="13"/>
    </row>
    <row r="4" spans="1:7">
      <c r="A4" t="s">
        <v>205</v>
      </c>
      <c r="B4" t="s">
        <v>21</v>
      </c>
      <c r="C4" t="s">
        <v>22</v>
      </c>
      <c r="D4" t="s">
        <v>23</v>
      </c>
      <c r="E4" t="s">
        <v>24</v>
      </c>
      <c r="G4" s="13"/>
    </row>
    <row r="5" spans="1:7">
      <c r="A5" t="s">
        <v>25</v>
      </c>
      <c r="B5" t="s">
        <v>26</v>
      </c>
      <c r="C5" t="s">
        <v>27</v>
      </c>
      <c r="D5" t="s">
        <v>28</v>
      </c>
      <c r="E5" t="s">
        <v>29</v>
      </c>
    </row>
    <row r="6" spans="1:7">
      <c r="A6" t="s">
        <v>206</v>
      </c>
      <c r="B6" t="s">
        <v>208</v>
      </c>
      <c r="C6" t="s">
        <v>209</v>
      </c>
      <c r="D6" t="s">
        <v>30</v>
      </c>
      <c r="E6" t="s">
        <v>31</v>
      </c>
    </row>
    <row r="7" spans="1:7">
      <c r="A7" t="s">
        <v>207</v>
      </c>
      <c r="D7" t="s">
        <v>32</v>
      </c>
      <c r="E7" t="s">
        <v>33</v>
      </c>
    </row>
    <row r="8" spans="1:7">
      <c r="D8" t="s">
        <v>34</v>
      </c>
      <c r="E8" t="s">
        <v>263</v>
      </c>
    </row>
    <row r="9" spans="1:7">
      <c r="D9" t="s">
        <v>264</v>
      </c>
    </row>
  </sheetData>
  <phoneticPr fontId="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50103-AB15-420A-B5F1-92F264F40F74}">
  <dimension ref="A1:K75"/>
  <sheetViews>
    <sheetView view="pageBreakPreview" zoomScaleNormal="110" zoomScaleSheetLayoutView="100" workbookViewId="0">
      <selection activeCell="A13" sqref="A13"/>
    </sheetView>
  </sheetViews>
  <sheetFormatPr defaultColWidth="8.125" defaultRowHeight="24" customHeight="1"/>
  <cols>
    <col min="1" max="1" width="16.625" style="43" bestFit="1" customWidth="1"/>
    <col min="2" max="2" width="2.75" style="43" customWidth="1"/>
    <col min="3" max="4" width="11.25" style="43" customWidth="1"/>
    <col min="5" max="5" width="2.75" style="431" bestFit="1" customWidth="1"/>
    <col min="6" max="6" width="11.25" style="43" customWidth="1"/>
    <col min="7" max="7" width="2.75" style="431" bestFit="1" customWidth="1"/>
    <col min="8" max="10" width="11.25" style="43" customWidth="1"/>
    <col min="11" max="11" width="5.375" style="43" customWidth="1"/>
    <col min="12" max="256" width="8.125" style="43"/>
    <col min="257" max="257" width="11.25" style="43" customWidth="1"/>
    <col min="258" max="258" width="2.75" style="43" customWidth="1"/>
    <col min="259" max="260" width="11.25" style="43" customWidth="1"/>
    <col min="261" max="261" width="2.75" style="43" bestFit="1" customWidth="1"/>
    <col min="262" max="262" width="11.25" style="43" customWidth="1"/>
    <col min="263" max="263" width="2.75" style="43" bestFit="1" customWidth="1"/>
    <col min="264" max="266" width="11.25" style="43" customWidth="1"/>
    <col min="267" max="512" width="8.125" style="43"/>
    <col min="513" max="513" width="11.25" style="43" customWidth="1"/>
    <col min="514" max="514" width="2.75" style="43" customWidth="1"/>
    <col min="515" max="516" width="11.25" style="43" customWidth="1"/>
    <col min="517" max="517" width="2.75" style="43" bestFit="1" customWidth="1"/>
    <col min="518" max="518" width="11.25" style="43" customWidth="1"/>
    <col min="519" max="519" width="2.75" style="43" bestFit="1" customWidth="1"/>
    <col min="520" max="522" width="11.25" style="43" customWidth="1"/>
    <col min="523" max="768" width="8.125" style="43"/>
    <col min="769" max="769" width="11.25" style="43" customWidth="1"/>
    <col min="770" max="770" width="2.75" style="43" customWidth="1"/>
    <col min="771" max="772" width="11.25" style="43" customWidth="1"/>
    <col min="773" max="773" width="2.75" style="43" bestFit="1" customWidth="1"/>
    <col min="774" max="774" width="11.25" style="43" customWidth="1"/>
    <col min="775" max="775" width="2.75" style="43" bestFit="1" customWidth="1"/>
    <col min="776" max="778" width="11.25" style="43" customWidth="1"/>
    <col min="779" max="1024" width="8.125" style="43"/>
    <col min="1025" max="1025" width="11.25" style="43" customWidth="1"/>
    <col min="1026" max="1026" width="2.75" style="43" customWidth="1"/>
    <col min="1027" max="1028" width="11.25" style="43" customWidth="1"/>
    <col min="1029" max="1029" width="2.75" style="43" bestFit="1" customWidth="1"/>
    <col min="1030" max="1030" width="11.25" style="43" customWidth="1"/>
    <col min="1031" max="1031" width="2.75" style="43" bestFit="1" customWidth="1"/>
    <col min="1032" max="1034" width="11.25" style="43" customWidth="1"/>
    <col min="1035" max="1280" width="8.125" style="43"/>
    <col min="1281" max="1281" width="11.25" style="43" customWidth="1"/>
    <col min="1282" max="1282" width="2.75" style="43" customWidth="1"/>
    <col min="1283" max="1284" width="11.25" style="43" customWidth="1"/>
    <col min="1285" max="1285" width="2.75" style="43" bestFit="1" customWidth="1"/>
    <col min="1286" max="1286" width="11.25" style="43" customWidth="1"/>
    <col min="1287" max="1287" width="2.75" style="43" bestFit="1" customWidth="1"/>
    <col min="1288" max="1290" width="11.25" style="43" customWidth="1"/>
    <col min="1291" max="1536" width="8.125" style="43"/>
    <col min="1537" max="1537" width="11.25" style="43" customWidth="1"/>
    <col min="1538" max="1538" width="2.75" style="43" customWidth="1"/>
    <col min="1539" max="1540" width="11.25" style="43" customWidth="1"/>
    <col min="1541" max="1541" width="2.75" style="43" bestFit="1" customWidth="1"/>
    <col min="1542" max="1542" width="11.25" style="43" customWidth="1"/>
    <col min="1543" max="1543" width="2.75" style="43" bestFit="1" customWidth="1"/>
    <col min="1544" max="1546" width="11.25" style="43" customWidth="1"/>
    <col min="1547" max="1792" width="8.125" style="43"/>
    <col min="1793" max="1793" width="11.25" style="43" customWidth="1"/>
    <col min="1794" max="1794" width="2.75" style="43" customWidth="1"/>
    <col min="1795" max="1796" width="11.25" style="43" customWidth="1"/>
    <col min="1797" max="1797" width="2.75" style="43" bestFit="1" customWidth="1"/>
    <col min="1798" max="1798" width="11.25" style="43" customWidth="1"/>
    <col min="1799" max="1799" width="2.75" style="43" bestFit="1" customWidth="1"/>
    <col min="1800" max="1802" width="11.25" style="43" customWidth="1"/>
    <col min="1803" max="2048" width="8.125" style="43"/>
    <col min="2049" max="2049" width="11.25" style="43" customWidth="1"/>
    <col min="2050" max="2050" width="2.75" style="43" customWidth="1"/>
    <col min="2051" max="2052" width="11.25" style="43" customWidth="1"/>
    <col min="2053" max="2053" width="2.75" style="43" bestFit="1" customWidth="1"/>
    <col min="2054" max="2054" width="11.25" style="43" customWidth="1"/>
    <col min="2055" max="2055" width="2.75" style="43" bestFit="1" customWidth="1"/>
    <col min="2056" max="2058" width="11.25" style="43" customWidth="1"/>
    <col min="2059" max="2304" width="8.125" style="43"/>
    <col min="2305" max="2305" width="11.25" style="43" customWidth="1"/>
    <col min="2306" max="2306" width="2.75" style="43" customWidth="1"/>
    <col min="2307" max="2308" width="11.25" style="43" customWidth="1"/>
    <col min="2309" max="2309" width="2.75" style="43" bestFit="1" customWidth="1"/>
    <col min="2310" max="2310" width="11.25" style="43" customWidth="1"/>
    <col min="2311" max="2311" width="2.75" style="43" bestFit="1" customWidth="1"/>
    <col min="2312" max="2314" width="11.25" style="43" customWidth="1"/>
    <col min="2315" max="2560" width="8.125" style="43"/>
    <col min="2561" max="2561" width="11.25" style="43" customWidth="1"/>
    <col min="2562" max="2562" width="2.75" style="43" customWidth="1"/>
    <col min="2563" max="2564" width="11.25" style="43" customWidth="1"/>
    <col min="2565" max="2565" width="2.75" style="43" bestFit="1" customWidth="1"/>
    <col min="2566" max="2566" width="11.25" style="43" customWidth="1"/>
    <col min="2567" max="2567" width="2.75" style="43" bestFit="1" customWidth="1"/>
    <col min="2568" max="2570" width="11.25" style="43" customWidth="1"/>
    <col min="2571" max="2816" width="8.125" style="43"/>
    <col min="2817" max="2817" width="11.25" style="43" customWidth="1"/>
    <col min="2818" max="2818" width="2.75" style="43" customWidth="1"/>
    <col min="2819" max="2820" width="11.25" style="43" customWidth="1"/>
    <col min="2821" max="2821" width="2.75" style="43" bestFit="1" customWidth="1"/>
    <col min="2822" max="2822" width="11.25" style="43" customWidth="1"/>
    <col min="2823" max="2823" width="2.75" style="43" bestFit="1" customWidth="1"/>
    <col min="2824" max="2826" width="11.25" style="43" customWidth="1"/>
    <col min="2827" max="3072" width="8.125" style="43"/>
    <col min="3073" max="3073" width="11.25" style="43" customWidth="1"/>
    <col min="3074" max="3074" width="2.75" style="43" customWidth="1"/>
    <col min="3075" max="3076" width="11.25" style="43" customWidth="1"/>
    <col min="3077" max="3077" width="2.75" style="43" bestFit="1" customWidth="1"/>
    <col min="3078" max="3078" width="11.25" style="43" customWidth="1"/>
    <col min="3079" max="3079" width="2.75" style="43" bestFit="1" customWidth="1"/>
    <col min="3080" max="3082" width="11.25" style="43" customWidth="1"/>
    <col min="3083" max="3328" width="8.125" style="43"/>
    <col min="3329" max="3329" width="11.25" style="43" customWidth="1"/>
    <col min="3330" max="3330" width="2.75" style="43" customWidth="1"/>
    <col min="3331" max="3332" width="11.25" style="43" customWidth="1"/>
    <col min="3333" max="3333" width="2.75" style="43" bestFit="1" customWidth="1"/>
    <col min="3334" max="3334" width="11.25" style="43" customWidth="1"/>
    <col min="3335" max="3335" width="2.75" style="43" bestFit="1" customWidth="1"/>
    <col min="3336" max="3338" width="11.25" style="43" customWidth="1"/>
    <col min="3339" max="3584" width="8.125" style="43"/>
    <col min="3585" max="3585" width="11.25" style="43" customWidth="1"/>
    <col min="3586" max="3586" width="2.75" style="43" customWidth="1"/>
    <col min="3587" max="3588" width="11.25" style="43" customWidth="1"/>
    <col min="3589" max="3589" width="2.75" style="43" bestFit="1" customWidth="1"/>
    <col min="3590" max="3590" width="11.25" style="43" customWidth="1"/>
    <col min="3591" max="3591" width="2.75" style="43" bestFit="1" customWidth="1"/>
    <col min="3592" max="3594" width="11.25" style="43" customWidth="1"/>
    <col min="3595" max="3840" width="8.125" style="43"/>
    <col min="3841" max="3841" width="11.25" style="43" customWidth="1"/>
    <col min="3842" max="3842" width="2.75" style="43" customWidth="1"/>
    <col min="3843" max="3844" width="11.25" style="43" customWidth="1"/>
    <col min="3845" max="3845" width="2.75" style="43" bestFit="1" customWidth="1"/>
    <col min="3846" max="3846" width="11.25" style="43" customWidth="1"/>
    <col min="3847" max="3847" width="2.75" style="43" bestFit="1" customWidth="1"/>
    <col min="3848" max="3850" width="11.25" style="43" customWidth="1"/>
    <col min="3851" max="4096" width="8.125" style="43"/>
    <col min="4097" max="4097" width="11.25" style="43" customWidth="1"/>
    <col min="4098" max="4098" width="2.75" style="43" customWidth="1"/>
    <col min="4099" max="4100" width="11.25" style="43" customWidth="1"/>
    <col min="4101" max="4101" width="2.75" style="43" bestFit="1" customWidth="1"/>
    <col min="4102" max="4102" width="11.25" style="43" customWidth="1"/>
    <col min="4103" max="4103" width="2.75" style="43" bestFit="1" customWidth="1"/>
    <col min="4104" max="4106" width="11.25" style="43" customWidth="1"/>
    <col min="4107" max="4352" width="8.125" style="43"/>
    <col min="4353" max="4353" width="11.25" style="43" customWidth="1"/>
    <col min="4354" max="4354" width="2.75" style="43" customWidth="1"/>
    <col min="4355" max="4356" width="11.25" style="43" customWidth="1"/>
    <col min="4357" max="4357" width="2.75" style="43" bestFit="1" customWidth="1"/>
    <col min="4358" max="4358" width="11.25" style="43" customWidth="1"/>
    <col min="4359" max="4359" width="2.75" style="43" bestFit="1" customWidth="1"/>
    <col min="4360" max="4362" width="11.25" style="43" customWidth="1"/>
    <col min="4363" max="4608" width="8.125" style="43"/>
    <col min="4609" max="4609" width="11.25" style="43" customWidth="1"/>
    <col min="4610" max="4610" width="2.75" style="43" customWidth="1"/>
    <col min="4611" max="4612" width="11.25" style="43" customWidth="1"/>
    <col min="4613" max="4613" width="2.75" style="43" bestFit="1" customWidth="1"/>
    <col min="4614" max="4614" width="11.25" style="43" customWidth="1"/>
    <col min="4615" max="4615" width="2.75" style="43" bestFit="1" customWidth="1"/>
    <col min="4616" max="4618" width="11.25" style="43" customWidth="1"/>
    <col min="4619" max="4864" width="8.125" style="43"/>
    <col min="4865" max="4865" width="11.25" style="43" customWidth="1"/>
    <col min="4866" max="4866" width="2.75" style="43" customWidth="1"/>
    <col min="4867" max="4868" width="11.25" style="43" customWidth="1"/>
    <col min="4869" max="4869" width="2.75" style="43" bestFit="1" customWidth="1"/>
    <col min="4870" max="4870" width="11.25" style="43" customWidth="1"/>
    <col min="4871" max="4871" width="2.75" style="43" bestFit="1" customWidth="1"/>
    <col min="4872" max="4874" width="11.25" style="43" customWidth="1"/>
    <col min="4875" max="5120" width="8.125" style="43"/>
    <col min="5121" max="5121" width="11.25" style="43" customWidth="1"/>
    <col min="5122" max="5122" width="2.75" style="43" customWidth="1"/>
    <col min="5123" max="5124" width="11.25" style="43" customWidth="1"/>
    <col min="5125" max="5125" width="2.75" style="43" bestFit="1" customWidth="1"/>
    <col min="5126" max="5126" width="11.25" style="43" customWidth="1"/>
    <col min="5127" max="5127" width="2.75" style="43" bestFit="1" customWidth="1"/>
    <col min="5128" max="5130" width="11.25" style="43" customWidth="1"/>
    <col min="5131" max="5376" width="8.125" style="43"/>
    <col min="5377" max="5377" width="11.25" style="43" customWidth="1"/>
    <col min="5378" max="5378" width="2.75" style="43" customWidth="1"/>
    <col min="5379" max="5380" width="11.25" style="43" customWidth="1"/>
    <col min="5381" max="5381" width="2.75" style="43" bestFit="1" customWidth="1"/>
    <col min="5382" max="5382" width="11.25" style="43" customWidth="1"/>
    <col min="5383" max="5383" width="2.75" style="43" bestFit="1" customWidth="1"/>
    <col min="5384" max="5386" width="11.25" style="43" customWidth="1"/>
    <col min="5387" max="5632" width="8.125" style="43"/>
    <col min="5633" max="5633" width="11.25" style="43" customWidth="1"/>
    <col min="5634" max="5634" width="2.75" style="43" customWidth="1"/>
    <col min="5635" max="5636" width="11.25" style="43" customWidth="1"/>
    <col min="5637" max="5637" width="2.75" style="43" bestFit="1" customWidth="1"/>
    <col min="5638" max="5638" width="11.25" style="43" customWidth="1"/>
    <col min="5639" max="5639" width="2.75" style="43" bestFit="1" customWidth="1"/>
    <col min="5640" max="5642" width="11.25" style="43" customWidth="1"/>
    <col min="5643" max="5888" width="8.125" style="43"/>
    <col min="5889" max="5889" width="11.25" style="43" customWidth="1"/>
    <col min="5890" max="5890" width="2.75" style="43" customWidth="1"/>
    <col min="5891" max="5892" width="11.25" style="43" customWidth="1"/>
    <col min="5893" max="5893" width="2.75" style="43" bestFit="1" customWidth="1"/>
    <col min="5894" max="5894" width="11.25" style="43" customWidth="1"/>
    <col min="5895" max="5895" width="2.75" style="43" bestFit="1" customWidth="1"/>
    <col min="5896" max="5898" width="11.25" style="43" customWidth="1"/>
    <col min="5899" max="6144" width="8.125" style="43"/>
    <col min="6145" max="6145" width="11.25" style="43" customWidth="1"/>
    <col min="6146" max="6146" width="2.75" style="43" customWidth="1"/>
    <col min="6147" max="6148" width="11.25" style="43" customWidth="1"/>
    <col min="6149" max="6149" width="2.75" style="43" bestFit="1" customWidth="1"/>
    <col min="6150" max="6150" width="11.25" style="43" customWidth="1"/>
    <col min="6151" max="6151" width="2.75" style="43" bestFit="1" customWidth="1"/>
    <col min="6152" max="6154" width="11.25" style="43" customWidth="1"/>
    <col min="6155" max="6400" width="8.125" style="43"/>
    <col min="6401" max="6401" width="11.25" style="43" customWidth="1"/>
    <col min="6402" max="6402" width="2.75" style="43" customWidth="1"/>
    <col min="6403" max="6404" width="11.25" style="43" customWidth="1"/>
    <col min="6405" max="6405" width="2.75" style="43" bestFit="1" customWidth="1"/>
    <col min="6406" max="6406" width="11.25" style="43" customWidth="1"/>
    <col min="6407" max="6407" width="2.75" style="43" bestFit="1" customWidth="1"/>
    <col min="6408" max="6410" width="11.25" style="43" customWidth="1"/>
    <col min="6411" max="6656" width="8.125" style="43"/>
    <col min="6657" max="6657" width="11.25" style="43" customWidth="1"/>
    <col min="6658" max="6658" width="2.75" style="43" customWidth="1"/>
    <col min="6659" max="6660" width="11.25" style="43" customWidth="1"/>
    <col min="6661" max="6661" width="2.75" style="43" bestFit="1" customWidth="1"/>
    <col min="6662" max="6662" width="11.25" style="43" customWidth="1"/>
    <col min="6663" max="6663" width="2.75" style="43" bestFit="1" customWidth="1"/>
    <col min="6664" max="6666" width="11.25" style="43" customWidth="1"/>
    <col min="6667" max="6912" width="8.125" style="43"/>
    <col min="6913" max="6913" width="11.25" style="43" customWidth="1"/>
    <col min="6914" max="6914" width="2.75" style="43" customWidth="1"/>
    <col min="6915" max="6916" width="11.25" style="43" customWidth="1"/>
    <col min="6917" max="6917" width="2.75" style="43" bestFit="1" customWidth="1"/>
    <col min="6918" max="6918" width="11.25" style="43" customWidth="1"/>
    <col min="6919" max="6919" width="2.75" style="43" bestFit="1" customWidth="1"/>
    <col min="6920" max="6922" width="11.25" style="43" customWidth="1"/>
    <col min="6923" max="7168" width="8.125" style="43"/>
    <col min="7169" max="7169" width="11.25" style="43" customWidth="1"/>
    <col min="7170" max="7170" width="2.75" style="43" customWidth="1"/>
    <col min="7171" max="7172" width="11.25" style="43" customWidth="1"/>
    <col min="7173" max="7173" width="2.75" style="43" bestFit="1" customWidth="1"/>
    <col min="7174" max="7174" width="11.25" style="43" customWidth="1"/>
    <col min="7175" max="7175" width="2.75" style="43" bestFit="1" customWidth="1"/>
    <col min="7176" max="7178" width="11.25" style="43" customWidth="1"/>
    <col min="7179" max="7424" width="8.125" style="43"/>
    <col min="7425" max="7425" width="11.25" style="43" customWidth="1"/>
    <col min="7426" max="7426" width="2.75" style="43" customWidth="1"/>
    <col min="7427" max="7428" width="11.25" style="43" customWidth="1"/>
    <col min="7429" max="7429" width="2.75" style="43" bestFit="1" customWidth="1"/>
    <col min="7430" max="7430" width="11.25" style="43" customWidth="1"/>
    <col min="7431" max="7431" width="2.75" style="43" bestFit="1" customWidth="1"/>
    <col min="7432" max="7434" width="11.25" style="43" customWidth="1"/>
    <col min="7435" max="7680" width="8.125" style="43"/>
    <col min="7681" max="7681" width="11.25" style="43" customWidth="1"/>
    <col min="7682" max="7682" width="2.75" style="43" customWidth="1"/>
    <col min="7683" max="7684" width="11.25" style="43" customWidth="1"/>
    <col min="7685" max="7685" width="2.75" style="43" bestFit="1" customWidth="1"/>
    <col min="7686" max="7686" width="11.25" style="43" customWidth="1"/>
    <col min="7687" max="7687" width="2.75" style="43" bestFit="1" customWidth="1"/>
    <col min="7688" max="7690" width="11.25" style="43" customWidth="1"/>
    <col min="7691" max="7936" width="8.125" style="43"/>
    <col min="7937" max="7937" width="11.25" style="43" customWidth="1"/>
    <col min="7938" max="7938" width="2.75" style="43" customWidth="1"/>
    <col min="7939" max="7940" width="11.25" style="43" customWidth="1"/>
    <col min="7941" max="7941" width="2.75" style="43" bestFit="1" customWidth="1"/>
    <col min="7942" max="7942" width="11.25" style="43" customWidth="1"/>
    <col min="7943" max="7943" width="2.75" style="43" bestFit="1" customWidth="1"/>
    <col min="7944" max="7946" width="11.25" style="43" customWidth="1"/>
    <col min="7947" max="8192" width="8.125" style="43"/>
    <col min="8193" max="8193" width="11.25" style="43" customWidth="1"/>
    <col min="8194" max="8194" width="2.75" style="43" customWidth="1"/>
    <col min="8195" max="8196" width="11.25" style="43" customWidth="1"/>
    <col min="8197" max="8197" width="2.75" style="43" bestFit="1" customWidth="1"/>
    <col min="8198" max="8198" width="11.25" style="43" customWidth="1"/>
    <col min="8199" max="8199" width="2.75" style="43" bestFit="1" customWidth="1"/>
    <col min="8200" max="8202" width="11.25" style="43" customWidth="1"/>
    <col min="8203" max="8448" width="8.125" style="43"/>
    <col min="8449" max="8449" width="11.25" style="43" customWidth="1"/>
    <col min="8450" max="8450" width="2.75" style="43" customWidth="1"/>
    <col min="8451" max="8452" width="11.25" style="43" customWidth="1"/>
    <col min="8453" max="8453" width="2.75" style="43" bestFit="1" customWidth="1"/>
    <col min="8454" max="8454" width="11.25" style="43" customWidth="1"/>
    <col min="8455" max="8455" width="2.75" style="43" bestFit="1" customWidth="1"/>
    <col min="8456" max="8458" width="11.25" style="43" customWidth="1"/>
    <col min="8459" max="8704" width="8.125" style="43"/>
    <col min="8705" max="8705" width="11.25" style="43" customWidth="1"/>
    <col min="8706" max="8706" width="2.75" style="43" customWidth="1"/>
    <col min="8707" max="8708" width="11.25" style="43" customWidth="1"/>
    <col min="8709" max="8709" width="2.75" style="43" bestFit="1" customWidth="1"/>
    <col min="8710" max="8710" width="11.25" style="43" customWidth="1"/>
    <col min="8711" max="8711" width="2.75" style="43" bestFit="1" customWidth="1"/>
    <col min="8712" max="8714" width="11.25" style="43" customWidth="1"/>
    <col min="8715" max="8960" width="8.125" style="43"/>
    <col min="8961" max="8961" width="11.25" style="43" customWidth="1"/>
    <col min="8962" max="8962" width="2.75" style="43" customWidth="1"/>
    <col min="8963" max="8964" width="11.25" style="43" customWidth="1"/>
    <col min="8965" max="8965" width="2.75" style="43" bestFit="1" customWidth="1"/>
    <col min="8966" max="8966" width="11.25" style="43" customWidth="1"/>
    <col min="8967" max="8967" width="2.75" style="43" bestFit="1" customWidth="1"/>
    <col min="8968" max="8970" width="11.25" style="43" customWidth="1"/>
    <col min="8971" max="9216" width="8.125" style="43"/>
    <col min="9217" max="9217" width="11.25" style="43" customWidth="1"/>
    <col min="9218" max="9218" width="2.75" style="43" customWidth="1"/>
    <col min="9219" max="9220" width="11.25" style="43" customWidth="1"/>
    <col min="9221" max="9221" width="2.75" style="43" bestFit="1" customWidth="1"/>
    <col min="9222" max="9222" width="11.25" style="43" customWidth="1"/>
    <col min="9223" max="9223" width="2.75" style="43" bestFit="1" customWidth="1"/>
    <col min="9224" max="9226" width="11.25" style="43" customWidth="1"/>
    <col min="9227" max="9472" width="8.125" style="43"/>
    <col min="9473" max="9473" width="11.25" style="43" customWidth="1"/>
    <col min="9474" max="9474" width="2.75" style="43" customWidth="1"/>
    <col min="9475" max="9476" width="11.25" style="43" customWidth="1"/>
    <col min="9477" max="9477" width="2.75" style="43" bestFit="1" customWidth="1"/>
    <col min="9478" max="9478" width="11.25" style="43" customWidth="1"/>
    <col min="9479" max="9479" width="2.75" style="43" bestFit="1" customWidth="1"/>
    <col min="9480" max="9482" width="11.25" style="43" customWidth="1"/>
    <col min="9483" max="9728" width="8.125" style="43"/>
    <col min="9729" max="9729" width="11.25" style="43" customWidth="1"/>
    <col min="9730" max="9730" width="2.75" style="43" customWidth="1"/>
    <col min="9731" max="9732" width="11.25" style="43" customWidth="1"/>
    <col min="9733" max="9733" width="2.75" style="43" bestFit="1" customWidth="1"/>
    <col min="9734" max="9734" width="11.25" style="43" customWidth="1"/>
    <col min="9735" max="9735" width="2.75" style="43" bestFit="1" customWidth="1"/>
    <col min="9736" max="9738" width="11.25" style="43" customWidth="1"/>
    <col min="9739" max="9984" width="8.125" style="43"/>
    <col min="9985" max="9985" width="11.25" style="43" customWidth="1"/>
    <col min="9986" max="9986" width="2.75" style="43" customWidth="1"/>
    <col min="9987" max="9988" width="11.25" style="43" customWidth="1"/>
    <col min="9989" max="9989" width="2.75" style="43" bestFit="1" customWidth="1"/>
    <col min="9990" max="9990" width="11.25" style="43" customWidth="1"/>
    <col min="9991" max="9991" width="2.75" style="43" bestFit="1" customWidth="1"/>
    <col min="9992" max="9994" width="11.25" style="43" customWidth="1"/>
    <col min="9995" max="10240" width="8.125" style="43"/>
    <col min="10241" max="10241" width="11.25" style="43" customWidth="1"/>
    <col min="10242" max="10242" width="2.75" style="43" customWidth="1"/>
    <col min="10243" max="10244" width="11.25" style="43" customWidth="1"/>
    <col min="10245" max="10245" width="2.75" style="43" bestFit="1" customWidth="1"/>
    <col min="10246" max="10246" width="11.25" style="43" customWidth="1"/>
    <col min="10247" max="10247" width="2.75" style="43" bestFit="1" customWidth="1"/>
    <col min="10248" max="10250" width="11.25" style="43" customWidth="1"/>
    <col min="10251" max="10496" width="8.125" style="43"/>
    <col min="10497" max="10497" width="11.25" style="43" customWidth="1"/>
    <col min="10498" max="10498" width="2.75" style="43" customWidth="1"/>
    <col min="10499" max="10500" width="11.25" style="43" customWidth="1"/>
    <col min="10501" max="10501" width="2.75" style="43" bestFit="1" customWidth="1"/>
    <col min="10502" max="10502" width="11.25" style="43" customWidth="1"/>
    <col min="10503" max="10503" width="2.75" style="43" bestFit="1" customWidth="1"/>
    <col min="10504" max="10506" width="11.25" style="43" customWidth="1"/>
    <col min="10507" max="10752" width="8.125" style="43"/>
    <col min="10753" max="10753" width="11.25" style="43" customWidth="1"/>
    <col min="10754" max="10754" width="2.75" style="43" customWidth="1"/>
    <col min="10755" max="10756" width="11.25" style="43" customWidth="1"/>
    <col min="10757" max="10757" width="2.75" style="43" bestFit="1" customWidth="1"/>
    <col min="10758" max="10758" width="11.25" style="43" customWidth="1"/>
    <col min="10759" max="10759" width="2.75" style="43" bestFit="1" customWidth="1"/>
    <col min="10760" max="10762" width="11.25" style="43" customWidth="1"/>
    <col min="10763" max="11008" width="8.125" style="43"/>
    <col min="11009" max="11009" width="11.25" style="43" customWidth="1"/>
    <col min="11010" max="11010" width="2.75" style="43" customWidth="1"/>
    <col min="11011" max="11012" width="11.25" style="43" customWidth="1"/>
    <col min="11013" max="11013" width="2.75" style="43" bestFit="1" customWidth="1"/>
    <col min="11014" max="11014" width="11.25" style="43" customWidth="1"/>
    <col min="11015" max="11015" width="2.75" style="43" bestFit="1" customWidth="1"/>
    <col min="11016" max="11018" width="11.25" style="43" customWidth="1"/>
    <col min="11019" max="11264" width="8.125" style="43"/>
    <col min="11265" max="11265" width="11.25" style="43" customWidth="1"/>
    <col min="11266" max="11266" width="2.75" style="43" customWidth="1"/>
    <col min="11267" max="11268" width="11.25" style="43" customWidth="1"/>
    <col min="11269" max="11269" width="2.75" style="43" bestFit="1" customWidth="1"/>
    <col min="11270" max="11270" width="11.25" style="43" customWidth="1"/>
    <col min="11271" max="11271" width="2.75" style="43" bestFit="1" customWidth="1"/>
    <col min="11272" max="11274" width="11.25" style="43" customWidth="1"/>
    <col min="11275" max="11520" width="8.125" style="43"/>
    <col min="11521" max="11521" width="11.25" style="43" customWidth="1"/>
    <col min="11522" max="11522" width="2.75" style="43" customWidth="1"/>
    <col min="11523" max="11524" width="11.25" style="43" customWidth="1"/>
    <col min="11525" max="11525" width="2.75" style="43" bestFit="1" customWidth="1"/>
    <col min="11526" max="11526" width="11.25" style="43" customWidth="1"/>
    <col min="11527" max="11527" width="2.75" style="43" bestFit="1" customWidth="1"/>
    <col min="11528" max="11530" width="11.25" style="43" customWidth="1"/>
    <col min="11531" max="11776" width="8.125" style="43"/>
    <col min="11777" max="11777" width="11.25" style="43" customWidth="1"/>
    <col min="11778" max="11778" width="2.75" style="43" customWidth="1"/>
    <col min="11779" max="11780" width="11.25" style="43" customWidth="1"/>
    <col min="11781" max="11781" width="2.75" style="43" bestFit="1" customWidth="1"/>
    <col min="11782" max="11782" width="11.25" style="43" customWidth="1"/>
    <col min="11783" max="11783" width="2.75" style="43" bestFit="1" customWidth="1"/>
    <col min="11784" max="11786" width="11.25" style="43" customWidth="1"/>
    <col min="11787" max="12032" width="8.125" style="43"/>
    <col min="12033" max="12033" width="11.25" style="43" customWidth="1"/>
    <col min="12034" max="12034" width="2.75" style="43" customWidth="1"/>
    <col min="12035" max="12036" width="11.25" style="43" customWidth="1"/>
    <col min="12037" max="12037" width="2.75" style="43" bestFit="1" customWidth="1"/>
    <col min="12038" max="12038" width="11.25" style="43" customWidth="1"/>
    <col min="12039" max="12039" width="2.75" style="43" bestFit="1" customWidth="1"/>
    <col min="12040" max="12042" width="11.25" style="43" customWidth="1"/>
    <col min="12043" max="12288" width="8.125" style="43"/>
    <col min="12289" max="12289" width="11.25" style="43" customWidth="1"/>
    <col min="12290" max="12290" width="2.75" style="43" customWidth="1"/>
    <col min="12291" max="12292" width="11.25" style="43" customWidth="1"/>
    <col min="12293" max="12293" width="2.75" style="43" bestFit="1" customWidth="1"/>
    <col min="12294" max="12294" width="11.25" style="43" customWidth="1"/>
    <col min="12295" max="12295" width="2.75" style="43" bestFit="1" customWidth="1"/>
    <col min="12296" max="12298" width="11.25" style="43" customWidth="1"/>
    <col min="12299" max="12544" width="8.125" style="43"/>
    <col min="12545" max="12545" width="11.25" style="43" customWidth="1"/>
    <col min="12546" max="12546" width="2.75" style="43" customWidth="1"/>
    <col min="12547" max="12548" width="11.25" style="43" customWidth="1"/>
    <col min="12549" max="12549" width="2.75" style="43" bestFit="1" customWidth="1"/>
    <col min="12550" max="12550" width="11.25" style="43" customWidth="1"/>
    <col min="12551" max="12551" width="2.75" style="43" bestFit="1" customWidth="1"/>
    <col min="12552" max="12554" width="11.25" style="43" customWidth="1"/>
    <col min="12555" max="12800" width="8.125" style="43"/>
    <col min="12801" max="12801" width="11.25" style="43" customWidth="1"/>
    <col min="12802" max="12802" width="2.75" style="43" customWidth="1"/>
    <col min="12803" max="12804" width="11.25" style="43" customWidth="1"/>
    <col min="12805" max="12805" width="2.75" style="43" bestFit="1" customWidth="1"/>
    <col min="12806" max="12806" width="11.25" style="43" customWidth="1"/>
    <col min="12807" max="12807" width="2.75" style="43" bestFit="1" customWidth="1"/>
    <col min="12808" max="12810" width="11.25" style="43" customWidth="1"/>
    <col min="12811" max="13056" width="8.125" style="43"/>
    <col min="13057" max="13057" width="11.25" style="43" customWidth="1"/>
    <col min="13058" max="13058" width="2.75" style="43" customWidth="1"/>
    <col min="13059" max="13060" width="11.25" style="43" customWidth="1"/>
    <col min="13061" max="13061" width="2.75" style="43" bestFit="1" customWidth="1"/>
    <col min="13062" max="13062" width="11.25" style="43" customWidth="1"/>
    <col min="13063" max="13063" width="2.75" style="43" bestFit="1" customWidth="1"/>
    <col min="13064" max="13066" width="11.25" style="43" customWidth="1"/>
    <col min="13067" max="13312" width="8.125" style="43"/>
    <col min="13313" max="13313" width="11.25" style="43" customWidth="1"/>
    <col min="13314" max="13314" width="2.75" style="43" customWidth="1"/>
    <col min="13315" max="13316" width="11.25" style="43" customWidth="1"/>
    <col min="13317" max="13317" width="2.75" style="43" bestFit="1" customWidth="1"/>
    <col min="13318" max="13318" width="11.25" style="43" customWidth="1"/>
    <col min="13319" max="13319" width="2.75" style="43" bestFit="1" customWidth="1"/>
    <col min="13320" max="13322" width="11.25" style="43" customWidth="1"/>
    <col min="13323" max="13568" width="8.125" style="43"/>
    <col min="13569" max="13569" width="11.25" style="43" customWidth="1"/>
    <col min="13570" max="13570" width="2.75" style="43" customWidth="1"/>
    <col min="13571" max="13572" width="11.25" style="43" customWidth="1"/>
    <col min="13573" max="13573" width="2.75" style="43" bestFit="1" customWidth="1"/>
    <col min="13574" max="13574" width="11.25" style="43" customWidth="1"/>
    <col min="13575" max="13575" width="2.75" style="43" bestFit="1" customWidth="1"/>
    <col min="13576" max="13578" width="11.25" style="43" customWidth="1"/>
    <col min="13579" max="13824" width="8.125" style="43"/>
    <col min="13825" max="13825" width="11.25" style="43" customWidth="1"/>
    <col min="13826" max="13826" width="2.75" style="43" customWidth="1"/>
    <col min="13827" max="13828" width="11.25" style="43" customWidth="1"/>
    <col min="13829" max="13829" width="2.75" style="43" bestFit="1" customWidth="1"/>
    <col min="13830" max="13830" width="11.25" style="43" customWidth="1"/>
    <col min="13831" max="13831" width="2.75" style="43" bestFit="1" customWidth="1"/>
    <col min="13832" max="13834" width="11.25" style="43" customWidth="1"/>
    <col min="13835" max="14080" width="8.125" style="43"/>
    <col min="14081" max="14081" width="11.25" style="43" customWidth="1"/>
    <col min="14082" max="14082" width="2.75" style="43" customWidth="1"/>
    <col min="14083" max="14084" width="11.25" style="43" customWidth="1"/>
    <col min="14085" max="14085" width="2.75" style="43" bestFit="1" customWidth="1"/>
    <col min="14086" max="14086" width="11.25" style="43" customWidth="1"/>
    <col min="14087" max="14087" width="2.75" style="43" bestFit="1" customWidth="1"/>
    <col min="14088" max="14090" width="11.25" style="43" customWidth="1"/>
    <col min="14091" max="14336" width="8.125" style="43"/>
    <col min="14337" max="14337" width="11.25" style="43" customWidth="1"/>
    <col min="14338" max="14338" width="2.75" style="43" customWidth="1"/>
    <col min="14339" max="14340" width="11.25" style="43" customWidth="1"/>
    <col min="14341" max="14341" width="2.75" style="43" bestFit="1" customWidth="1"/>
    <col min="14342" max="14342" width="11.25" style="43" customWidth="1"/>
    <col min="14343" max="14343" width="2.75" style="43" bestFit="1" customWidth="1"/>
    <col min="14344" max="14346" width="11.25" style="43" customWidth="1"/>
    <col min="14347" max="14592" width="8.125" style="43"/>
    <col min="14593" max="14593" width="11.25" style="43" customWidth="1"/>
    <col min="14594" max="14594" width="2.75" style="43" customWidth="1"/>
    <col min="14595" max="14596" width="11.25" style="43" customWidth="1"/>
    <col min="14597" max="14597" width="2.75" style="43" bestFit="1" customWidth="1"/>
    <col min="14598" max="14598" width="11.25" style="43" customWidth="1"/>
    <col min="14599" max="14599" width="2.75" style="43" bestFit="1" customWidth="1"/>
    <col min="14600" max="14602" width="11.25" style="43" customWidth="1"/>
    <col min="14603" max="14848" width="8.125" style="43"/>
    <col min="14849" max="14849" width="11.25" style="43" customWidth="1"/>
    <col min="14850" max="14850" width="2.75" style="43" customWidth="1"/>
    <col min="14851" max="14852" width="11.25" style="43" customWidth="1"/>
    <col min="14853" max="14853" width="2.75" style="43" bestFit="1" customWidth="1"/>
    <col min="14854" max="14854" width="11.25" style="43" customWidth="1"/>
    <col min="14855" max="14855" width="2.75" style="43" bestFit="1" customWidth="1"/>
    <col min="14856" max="14858" width="11.25" style="43" customWidth="1"/>
    <col min="14859" max="15104" width="8.125" style="43"/>
    <col min="15105" max="15105" width="11.25" style="43" customWidth="1"/>
    <col min="15106" max="15106" width="2.75" style="43" customWidth="1"/>
    <col min="15107" max="15108" width="11.25" style="43" customWidth="1"/>
    <col min="15109" max="15109" width="2.75" style="43" bestFit="1" customWidth="1"/>
    <col min="15110" max="15110" width="11.25" style="43" customWidth="1"/>
    <col min="15111" max="15111" width="2.75" style="43" bestFit="1" customWidth="1"/>
    <col min="15112" max="15114" width="11.25" style="43" customWidth="1"/>
    <col min="15115" max="15360" width="8.125" style="43"/>
    <col min="15361" max="15361" width="11.25" style="43" customWidth="1"/>
    <col min="15362" max="15362" width="2.75" style="43" customWidth="1"/>
    <col min="15363" max="15364" width="11.25" style="43" customWidth="1"/>
    <col min="15365" max="15365" width="2.75" style="43" bestFit="1" customWidth="1"/>
    <col min="15366" max="15366" width="11.25" style="43" customWidth="1"/>
    <col min="15367" max="15367" width="2.75" style="43" bestFit="1" customWidth="1"/>
    <col min="15368" max="15370" width="11.25" style="43" customWidth="1"/>
    <col min="15371" max="15616" width="8.125" style="43"/>
    <col min="15617" max="15617" width="11.25" style="43" customWidth="1"/>
    <col min="15618" max="15618" width="2.75" style="43" customWidth="1"/>
    <col min="15619" max="15620" width="11.25" style="43" customWidth="1"/>
    <col min="15621" max="15621" width="2.75" style="43" bestFit="1" customWidth="1"/>
    <col min="15622" max="15622" width="11.25" style="43" customWidth="1"/>
    <col min="15623" max="15623" width="2.75" style="43" bestFit="1" customWidth="1"/>
    <col min="15624" max="15626" width="11.25" style="43" customWidth="1"/>
    <col min="15627" max="15872" width="8.125" style="43"/>
    <col min="15873" max="15873" width="11.25" style="43" customWidth="1"/>
    <col min="15874" max="15874" width="2.75" style="43" customWidth="1"/>
    <col min="15875" max="15876" width="11.25" style="43" customWidth="1"/>
    <col min="15877" max="15877" width="2.75" style="43" bestFit="1" customWidth="1"/>
    <col min="15878" max="15878" width="11.25" style="43" customWidth="1"/>
    <col min="15879" max="15879" width="2.75" style="43" bestFit="1" customWidth="1"/>
    <col min="15880" max="15882" width="11.25" style="43" customWidth="1"/>
    <col min="15883" max="16128" width="8.125" style="43"/>
    <col min="16129" max="16129" width="11.25" style="43" customWidth="1"/>
    <col min="16130" max="16130" width="2.75" style="43" customWidth="1"/>
    <col min="16131" max="16132" width="11.25" style="43" customWidth="1"/>
    <col min="16133" max="16133" width="2.75" style="43" bestFit="1" customWidth="1"/>
    <col min="16134" max="16134" width="11.25" style="43" customWidth="1"/>
    <col min="16135" max="16135" width="2.75" style="43" bestFit="1" customWidth="1"/>
    <col min="16136" max="16138" width="11.25" style="43" customWidth="1"/>
    <col min="16139" max="16384" width="8.125" style="43"/>
  </cols>
  <sheetData>
    <row r="1" spans="1:10" ht="24" customHeight="1">
      <c r="A1" s="1142" t="s">
        <v>460</v>
      </c>
      <c r="B1" s="1142"/>
      <c r="C1" s="1142"/>
      <c r="D1" s="1142"/>
      <c r="E1" s="1142"/>
      <c r="F1" s="1142"/>
      <c r="G1" s="1142"/>
      <c r="H1" s="1142"/>
      <c r="I1" s="1142"/>
      <c r="J1" s="1142"/>
    </row>
    <row r="2" spans="1:10" ht="12" customHeight="1">
      <c r="A2" s="421"/>
      <c r="B2" s="421"/>
      <c r="C2" s="421"/>
      <c r="D2" s="421"/>
      <c r="E2" s="421"/>
      <c r="F2" s="421"/>
      <c r="G2" s="421"/>
      <c r="H2" s="421"/>
      <c r="I2" s="421"/>
      <c r="J2" s="421"/>
    </row>
    <row r="3" spans="1:10" s="422" customFormat="1" ht="24" customHeight="1">
      <c r="A3" s="1143" t="s">
        <v>461</v>
      </c>
      <c r="B3" s="1143"/>
      <c r="C3" s="1143"/>
      <c r="D3" s="1144" t="str">
        <f>IF(総表!C15="","",総表!C15)</f>
        <v/>
      </c>
      <c r="E3" s="1144"/>
      <c r="F3" s="1144"/>
      <c r="G3" s="1144"/>
      <c r="H3" s="1144"/>
      <c r="I3" s="1144"/>
      <c r="J3" s="1144"/>
    </row>
    <row r="4" spans="1:10" s="422" customFormat="1" ht="24" customHeight="1">
      <c r="A4" s="1143" t="s">
        <v>462</v>
      </c>
      <c r="B4" s="1143"/>
      <c r="C4" s="1143"/>
      <c r="D4" s="1145" t="str">
        <f>IF(総表!C31="","",総表!C31)</f>
        <v/>
      </c>
      <c r="E4" s="1145"/>
      <c r="F4" s="1145"/>
      <c r="G4" s="1145"/>
      <c r="H4" s="1145"/>
      <c r="I4" s="1145"/>
      <c r="J4" s="1145"/>
    </row>
    <row r="5" spans="1:10" s="422" customFormat="1" ht="12" customHeight="1">
      <c r="A5" s="423"/>
      <c r="B5" s="423"/>
      <c r="C5" s="423"/>
    </row>
    <row r="6" spans="1:10" s="422" customFormat="1" ht="18" customHeight="1">
      <c r="C6" s="424"/>
      <c r="D6" s="425" t="s">
        <v>463</v>
      </c>
      <c r="E6" s="1140" t="s">
        <v>464</v>
      </c>
      <c r="F6" s="1141"/>
      <c r="G6" s="1140" t="s">
        <v>465</v>
      </c>
      <c r="H6" s="1141"/>
      <c r="I6" s="425" t="s">
        <v>466</v>
      </c>
      <c r="J6" s="425" t="s">
        <v>467</v>
      </c>
    </row>
    <row r="7" spans="1:10" s="422" customFormat="1" ht="24" customHeight="1">
      <c r="D7" s="426">
        <f ca="1">SUMIF($A$9:$J$987,"総使用席数",OFFSET($A$9:$J$987,1,0))</f>
        <v>0</v>
      </c>
      <c r="E7" s="1138">
        <f ca="1">SUMIF($A$9:$J$987,"合計",OFFSET($A$9:$J$987,0,3))</f>
        <v>0</v>
      </c>
      <c r="F7" s="1139"/>
      <c r="G7" s="1138">
        <f ca="1">SUMIF($A$9:$J$987,"合計",OFFSET($A$9:$J$987,0,7))</f>
        <v>0</v>
      </c>
      <c r="H7" s="1139"/>
      <c r="I7" s="427" t="str">
        <f ca="1">IFERROR(ROUND(E7/D7,3),"0%")</f>
        <v>0%</v>
      </c>
      <c r="J7" s="427" t="str">
        <f ca="1">IFERROR(ROUND(G7/D7,3),"0%")</f>
        <v>0%</v>
      </c>
    </row>
    <row r="8" spans="1:10" s="430" customFormat="1" ht="12" customHeight="1">
      <c r="A8" s="428"/>
      <c r="B8" s="428"/>
      <c r="C8" s="429"/>
      <c r="E8" s="431"/>
      <c r="G8" s="431"/>
    </row>
    <row r="9" spans="1:10" s="430" customFormat="1" ht="18" customHeight="1">
      <c r="A9" s="1137" t="s">
        <v>41</v>
      </c>
      <c r="B9" s="1137"/>
      <c r="C9" s="1137"/>
      <c r="D9" s="432" t="s">
        <v>468</v>
      </c>
      <c r="E9" s="433"/>
      <c r="F9" s="434" t="s">
        <v>469</v>
      </c>
      <c r="G9" s="433"/>
      <c r="H9" s="435" t="s">
        <v>470</v>
      </c>
    </row>
    <row r="10" spans="1:10" s="422" customFormat="1" ht="24" customHeight="1">
      <c r="A10" s="1135" t="str">
        <f>IF(個表1!$H7="","",個表1!$H7)</f>
        <v/>
      </c>
      <c r="B10" s="1135"/>
      <c r="C10" s="1135"/>
      <c r="D10" s="534">
        <f>IF(収支報告書!G4=TRUE,別紙入場料詳細!C12,収支報告書!D7)</f>
        <v>0</v>
      </c>
      <c r="E10" s="436" t="s">
        <v>48</v>
      </c>
      <c r="F10" s="533">
        <f>個表1!$G7</f>
        <v>0</v>
      </c>
      <c r="G10" s="436" t="s">
        <v>471</v>
      </c>
      <c r="H10" s="437">
        <f>D10*F10</f>
        <v>0</v>
      </c>
    </row>
    <row r="11" spans="1:10" s="430" customFormat="1" ht="18" customHeight="1">
      <c r="A11" s="438" t="s">
        <v>472</v>
      </c>
      <c r="B11" s="439" t="s">
        <v>473</v>
      </c>
      <c r="C11" s="440" t="s">
        <v>474</v>
      </c>
      <c r="D11" s="441" t="s">
        <v>475</v>
      </c>
      <c r="E11" s="442"/>
      <c r="F11" s="439" t="s">
        <v>476</v>
      </c>
      <c r="G11" s="442"/>
      <c r="H11" s="443" t="s">
        <v>477</v>
      </c>
      <c r="I11" s="438" t="s">
        <v>466</v>
      </c>
      <c r="J11" s="440" t="s">
        <v>467</v>
      </c>
    </row>
    <row r="12" spans="1:10" s="422" customFormat="1" ht="18" customHeight="1" thickBot="1">
      <c r="A12" s="444" t="s">
        <v>478</v>
      </c>
      <c r="B12" s="445" t="s">
        <v>479</v>
      </c>
      <c r="C12" s="446">
        <v>0.79166666666666663</v>
      </c>
      <c r="D12" s="447" t="s">
        <v>480</v>
      </c>
      <c r="E12" s="448" t="s">
        <v>481</v>
      </c>
      <c r="F12" s="449" t="s">
        <v>482</v>
      </c>
      <c r="G12" s="448" t="s">
        <v>483</v>
      </c>
      <c r="H12" s="450">
        <f t="shared" ref="H12:H18" si="0">D12+F12</f>
        <v>292</v>
      </c>
      <c r="I12" s="451">
        <v>0.64200000000000002</v>
      </c>
      <c r="J12" s="452">
        <v>0.75600000000000001</v>
      </c>
    </row>
    <row r="13" spans="1:10" s="422" customFormat="1" ht="24" customHeight="1" thickTop="1">
      <c r="A13" s="453"/>
      <c r="B13" s="454" t="str">
        <f>IF(A13="","",TEXT(A13,"aaa"))</f>
        <v/>
      </c>
      <c r="C13" s="455"/>
      <c r="D13" s="456"/>
      <c r="E13" s="457" t="s">
        <v>481</v>
      </c>
      <c r="F13" s="458"/>
      <c r="G13" s="457" t="s">
        <v>483</v>
      </c>
      <c r="H13" s="459">
        <f t="shared" si="0"/>
        <v>0</v>
      </c>
      <c r="I13" s="460">
        <f>IF(ISERROR(D13/$D$10),0,D13/$D$10)</f>
        <v>0</v>
      </c>
      <c r="J13" s="461">
        <f>IF(ISERROR(H13/$D$10),0,H13/$D$10)</f>
        <v>0</v>
      </c>
    </row>
    <row r="14" spans="1:10" s="422" customFormat="1" ht="24" customHeight="1">
      <c r="A14" s="462"/>
      <c r="B14" s="463" t="str">
        <f t="shared" ref="B14:B22" si="1">IF(A14="","",TEXT(A14,"aaa"))</f>
        <v/>
      </c>
      <c r="C14" s="464"/>
      <c r="D14" s="465"/>
      <c r="E14" s="466" t="s">
        <v>481</v>
      </c>
      <c r="F14" s="467"/>
      <c r="G14" s="466" t="s">
        <v>483</v>
      </c>
      <c r="H14" s="468">
        <f t="shared" si="0"/>
        <v>0</v>
      </c>
      <c r="I14" s="469">
        <f t="shared" ref="I14:I22" si="2">IF(ISERROR(D14/$D$10),0,D14/$D$10)</f>
        <v>0</v>
      </c>
      <c r="J14" s="470">
        <f t="shared" ref="J14:J22" si="3">IF(ISERROR(H14/$D$10),0,H14/$D$10)</f>
        <v>0</v>
      </c>
    </row>
    <row r="15" spans="1:10" s="422" customFormat="1" ht="24" customHeight="1">
      <c r="A15" s="462"/>
      <c r="B15" s="463" t="str">
        <f t="shared" si="1"/>
        <v/>
      </c>
      <c r="C15" s="464"/>
      <c r="D15" s="465"/>
      <c r="E15" s="466" t="s">
        <v>481</v>
      </c>
      <c r="F15" s="467"/>
      <c r="G15" s="466" t="s">
        <v>483</v>
      </c>
      <c r="H15" s="468">
        <f t="shared" si="0"/>
        <v>0</v>
      </c>
      <c r="I15" s="469">
        <f>IF(ISERROR(D15/$D$10),0,D15/$D$10)</f>
        <v>0</v>
      </c>
      <c r="J15" s="470">
        <f>IF(ISERROR(H15/$D$10),0,H15/$D$10)</f>
        <v>0</v>
      </c>
    </row>
    <row r="16" spans="1:10" s="422" customFormat="1" ht="24" customHeight="1">
      <c r="A16" s="462"/>
      <c r="B16" s="463" t="str">
        <f t="shared" si="1"/>
        <v/>
      </c>
      <c r="C16" s="464"/>
      <c r="D16" s="465"/>
      <c r="E16" s="466" t="s">
        <v>481</v>
      </c>
      <c r="F16" s="467"/>
      <c r="G16" s="466" t="s">
        <v>483</v>
      </c>
      <c r="H16" s="468">
        <f t="shared" si="0"/>
        <v>0</v>
      </c>
      <c r="I16" s="469">
        <f>IF(ISERROR(D16/$D$10),0,D16/$D$10)</f>
        <v>0</v>
      </c>
      <c r="J16" s="470">
        <f>IF(ISERROR(H16/$D$10),0,H16/$D$10)</f>
        <v>0</v>
      </c>
    </row>
    <row r="17" spans="1:11" ht="24" customHeight="1">
      <c r="A17" s="462"/>
      <c r="B17" s="463" t="str">
        <f t="shared" si="1"/>
        <v/>
      </c>
      <c r="C17" s="464"/>
      <c r="D17" s="465"/>
      <c r="E17" s="466" t="s">
        <v>481</v>
      </c>
      <c r="F17" s="467"/>
      <c r="G17" s="466" t="s">
        <v>483</v>
      </c>
      <c r="H17" s="468">
        <f t="shared" si="0"/>
        <v>0</v>
      </c>
      <c r="I17" s="469">
        <f>IF(ISERROR(D17/$D$10),0,D17/$D$10)</f>
        <v>0</v>
      </c>
      <c r="J17" s="470">
        <f>IF(ISERROR(H17/$D$10),0,H17/$D$10)</f>
        <v>0</v>
      </c>
    </row>
    <row r="18" spans="1:11" s="422" customFormat="1" ht="24" customHeight="1">
      <c r="A18" s="462"/>
      <c r="B18" s="463" t="str">
        <f t="shared" si="1"/>
        <v/>
      </c>
      <c r="C18" s="464"/>
      <c r="D18" s="465"/>
      <c r="E18" s="466" t="s">
        <v>481</v>
      </c>
      <c r="F18" s="467"/>
      <c r="G18" s="466" t="s">
        <v>483</v>
      </c>
      <c r="H18" s="468">
        <f t="shared" si="0"/>
        <v>0</v>
      </c>
      <c r="I18" s="469">
        <f t="shared" si="2"/>
        <v>0</v>
      </c>
      <c r="J18" s="470">
        <f t="shared" si="3"/>
        <v>0</v>
      </c>
    </row>
    <row r="19" spans="1:11" s="422" customFormat="1" ht="24" customHeight="1">
      <c r="A19" s="462"/>
      <c r="B19" s="463" t="str">
        <f t="shared" si="1"/>
        <v/>
      </c>
      <c r="C19" s="464"/>
      <c r="D19" s="465"/>
      <c r="E19" s="466" t="s">
        <v>481</v>
      </c>
      <c r="F19" s="467"/>
      <c r="G19" s="466" t="s">
        <v>483</v>
      </c>
      <c r="H19" s="468">
        <f t="shared" ref="H19:H22" si="4">D19+F19</f>
        <v>0</v>
      </c>
      <c r="I19" s="469">
        <f t="shared" si="2"/>
        <v>0</v>
      </c>
      <c r="J19" s="470">
        <f t="shared" si="3"/>
        <v>0</v>
      </c>
    </row>
    <row r="20" spans="1:11" ht="24" customHeight="1">
      <c r="A20" s="462"/>
      <c r="B20" s="463" t="str">
        <f t="shared" si="1"/>
        <v/>
      </c>
      <c r="C20" s="464"/>
      <c r="D20" s="465"/>
      <c r="E20" s="466" t="s">
        <v>481</v>
      </c>
      <c r="F20" s="467"/>
      <c r="G20" s="466" t="s">
        <v>483</v>
      </c>
      <c r="H20" s="468">
        <f t="shared" si="4"/>
        <v>0</v>
      </c>
      <c r="I20" s="469">
        <f t="shared" si="2"/>
        <v>0</v>
      </c>
      <c r="J20" s="470">
        <f t="shared" si="3"/>
        <v>0</v>
      </c>
    </row>
    <row r="21" spans="1:11" ht="24" customHeight="1">
      <c r="A21" s="462"/>
      <c r="B21" s="463" t="str">
        <f t="shared" si="1"/>
        <v/>
      </c>
      <c r="C21" s="464"/>
      <c r="D21" s="465"/>
      <c r="E21" s="466" t="s">
        <v>481</v>
      </c>
      <c r="F21" s="467"/>
      <c r="G21" s="466" t="s">
        <v>483</v>
      </c>
      <c r="H21" s="468">
        <f t="shared" si="4"/>
        <v>0</v>
      </c>
      <c r="I21" s="469">
        <f t="shared" si="2"/>
        <v>0</v>
      </c>
      <c r="J21" s="470">
        <f t="shared" si="3"/>
        <v>0</v>
      </c>
    </row>
    <row r="22" spans="1:11" ht="24" customHeight="1">
      <c r="A22" s="462"/>
      <c r="B22" s="454" t="str">
        <f t="shared" si="1"/>
        <v/>
      </c>
      <c r="C22" s="471"/>
      <c r="D22" s="472"/>
      <c r="E22" s="473" t="s">
        <v>481</v>
      </c>
      <c r="F22" s="474"/>
      <c r="G22" s="473" t="s">
        <v>483</v>
      </c>
      <c r="H22" s="475">
        <f t="shared" si="4"/>
        <v>0</v>
      </c>
      <c r="I22" s="476">
        <f t="shared" si="2"/>
        <v>0</v>
      </c>
      <c r="J22" s="477">
        <f t="shared" si="3"/>
        <v>0</v>
      </c>
    </row>
    <row r="23" spans="1:11" ht="24" customHeight="1">
      <c r="A23" s="1136" t="s">
        <v>55</v>
      </c>
      <c r="B23" s="1136"/>
      <c r="C23" s="1136"/>
      <c r="D23" s="478">
        <f>SUM(D13:D22)</f>
        <v>0</v>
      </c>
      <c r="E23" s="479" t="s">
        <v>481</v>
      </c>
      <c r="F23" s="480">
        <f>SUM(F13:F22)</f>
        <v>0</v>
      </c>
      <c r="G23" s="481" t="s">
        <v>483</v>
      </c>
      <c r="H23" s="437">
        <f>SUM(H13:H22)</f>
        <v>0</v>
      </c>
      <c r="I23" s="476">
        <f>IF(ISERROR(D23/$H$10),0,D23/$H$10)</f>
        <v>0</v>
      </c>
      <c r="J23" s="477">
        <f>IF(ISERROR(H23/$H$10),0,H23/$H$10)</f>
        <v>0</v>
      </c>
    </row>
    <row r="24" spans="1:11" ht="12" customHeight="1">
      <c r="A24" s="482"/>
      <c r="B24" s="482"/>
      <c r="C24" s="60"/>
      <c r="D24" s="60"/>
      <c r="E24" s="483"/>
      <c r="F24" s="60"/>
      <c r="G24" s="483"/>
      <c r="H24" s="60"/>
      <c r="I24" s="60"/>
      <c r="J24" s="60"/>
    </row>
    <row r="25" spans="1:11" s="430" customFormat="1" ht="18" customHeight="1">
      <c r="A25" s="1137" t="s">
        <v>41</v>
      </c>
      <c r="B25" s="1137"/>
      <c r="C25" s="1137"/>
      <c r="D25" s="432" t="s">
        <v>468</v>
      </c>
      <c r="E25" s="433"/>
      <c r="F25" s="434" t="s">
        <v>469</v>
      </c>
      <c r="G25" s="433"/>
      <c r="H25" s="435" t="s">
        <v>470</v>
      </c>
    </row>
    <row r="26" spans="1:11" s="422" customFormat="1" ht="24" customHeight="1">
      <c r="A26" s="1135" t="str">
        <f>IF(個表1!$H8="","",個表1!$H8)</f>
        <v/>
      </c>
      <c r="B26" s="1135"/>
      <c r="C26" s="1135"/>
      <c r="D26" s="534">
        <f>IF(別紙入場料詳細!$K12="","",別紙入場料詳細!$K12)</f>
        <v>0</v>
      </c>
      <c r="E26" s="436" t="s">
        <v>48</v>
      </c>
      <c r="F26" s="533">
        <f>個表1!$G8</f>
        <v>0</v>
      </c>
      <c r="G26" s="436" t="s">
        <v>471</v>
      </c>
      <c r="H26" s="437">
        <f>D26*F26</f>
        <v>0</v>
      </c>
      <c r="K26" s="422">
        <v>2</v>
      </c>
    </row>
    <row r="27" spans="1:11" s="430" customFormat="1" ht="18" customHeight="1">
      <c r="A27" s="438" t="s">
        <v>472</v>
      </c>
      <c r="B27" s="439" t="s">
        <v>473</v>
      </c>
      <c r="C27" s="440" t="s">
        <v>474</v>
      </c>
      <c r="D27" s="441" t="s">
        <v>475</v>
      </c>
      <c r="E27" s="442"/>
      <c r="F27" s="439" t="s">
        <v>476</v>
      </c>
      <c r="G27" s="442"/>
      <c r="H27" s="443" t="s">
        <v>477</v>
      </c>
      <c r="I27" s="438" t="s">
        <v>466</v>
      </c>
      <c r="J27" s="440" t="s">
        <v>467</v>
      </c>
    </row>
    <row r="28" spans="1:11" s="422" customFormat="1" ht="24" customHeight="1">
      <c r="A28" s="453"/>
      <c r="B28" s="454" t="str">
        <f>IF(A28="","",TEXT(A28,"aaa"))</f>
        <v/>
      </c>
      <c r="C28" s="455"/>
      <c r="D28" s="456"/>
      <c r="E28" s="457" t="s">
        <v>484</v>
      </c>
      <c r="F28" s="458"/>
      <c r="G28" s="457" t="s">
        <v>483</v>
      </c>
      <c r="H28" s="459">
        <f t="shared" ref="H28:H37" si="5">D28+F28</f>
        <v>0</v>
      </c>
      <c r="I28" s="460">
        <f t="shared" ref="I28:I37" si="6">IF(ISERROR(D28/$D$26),0,D28/$D$26)</f>
        <v>0</v>
      </c>
      <c r="J28" s="461">
        <f t="shared" ref="J28:J37" si="7">IF(ISERROR(H28/$D$26),0,H28/$D$26)</f>
        <v>0</v>
      </c>
    </row>
    <row r="29" spans="1:11" s="422" customFormat="1" ht="24" customHeight="1">
      <c r="A29" s="462"/>
      <c r="B29" s="463" t="str">
        <f t="shared" ref="B29:B37" si="8">IF(A29="","",TEXT(A29,"aaa"))</f>
        <v/>
      </c>
      <c r="C29" s="464"/>
      <c r="D29" s="465"/>
      <c r="E29" s="466" t="s">
        <v>484</v>
      </c>
      <c r="F29" s="467"/>
      <c r="G29" s="466" t="s">
        <v>483</v>
      </c>
      <c r="H29" s="468">
        <f t="shared" si="5"/>
        <v>0</v>
      </c>
      <c r="I29" s="469">
        <f t="shared" si="6"/>
        <v>0</v>
      </c>
      <c r="J29" s="470">
        <f t="shared" si="7"/>
        <v>0</v>
      </c>
    </row>
    <row r="30" spans="1:11" s="422" customFormat="1" ht="24" customHeight="1">
      <c r="A30" s="462"/>
      <c r="B30" s="463" t="str">
        <f t="shared" si="8"/>
        <v/>
      </c>
      <c r="C30" s="464"/>
      <c r="D30" s="465"/>
      <c r="E30" s="466" t="s">
        <v>484</v>
      </c>
      <c r="F30" s="467"/>
      <c r="G30" s="466" t="s">
        <v>483</v>
      </c>
      <c r="H30" s="468">
        <f>D30+F30</f>
        <v>0</v>
      </c>
      <c r="I30" s="469">
        <f>IF(ISERROR(D30/$D$26),0,D30/$D$26)</f>
        <v>0</v>
      </c>
      <c r="J30" s="470">
        <f>IF(ISERROR(H30/$D$26),0,H30/$D$26)</f>
        <v>0</v>
      </c>
    </row>
    <row r="31" spans="1:11" s="422" customFormat="1" ht="24" customHeight="1">
      <c r="A31" s="462"/>
      <c r="B31" s="463" t="str">
        <f t="shared" si="8"/>
        <v/>
      </c>
      <c r="C31" s="464"/>
      <c r="D31" s="465"/>
      <c r="E31" s="466" t="s">
        <v>484</v>
      </c>
      <c r="F31" s="467"/>
      <c r="G31" s="466" t="s">
        <v>483</v>
      </c>
      <c r="H31" s="468">
        <f>D31+F31</f>
        <v>0</v>
      </c>
      <c r="I31" s="469">
        <f>IF(ISERROR(D31/$D$26),0,D31/$D$26)</f>
        <v>0</v>
      </c>
      <c r="J31" s="470">
        <f>IF(ISERROR(H31/$D$26),0,H31/$D$26)</f>
        <v>0</v>
      </c>
    </row>
    <row r="32" spans="1:11" ht="24" customHeight="1">
      <c r="A32" s="462"/>
      <c r="B32" s="463" t="str">
        <f t="shared" si="8"/>
        <v/>
      </c>
      <c r="C32" s="464"/>
      <c r="D32" s="465"/>
      <c r="E32" s="466" t="s">
        <v>484</v>
      </c>
      <c r="F32" s="467"/>
      <c r="G32" s="466" t="s">
        <v>483</v>
      </c>
      <c r="H32" s="468">
        <f>D32+F32</f>
        <v>0</v>
      </c>
      <c r="I32" s="469">
        <f>IF(ISERROR(D32/$D$26),0,D32/$D$26)</f>
        <v>0</v>
      </c>
      <c r="J32" s="470">
        <f>IF(ISERROR(H32/$D$26),0,H32/$D$26)</f>
        <v>0</v>
      </c>
    </row>
    <row r="33" spans="1:11" s="422" customFormat="1" ht="24" customHeight="1">
      <c r="A33" s="462"/>
      <c r="B33" s="463" t="str">
        <f t="shared" si="8"/>
        <v/>
      </c>
      <c r="C33" s="464"/>
      <c r="D33" s="465"/>
      <c r="E33" s="466" t="s">
        <v>484</v>
      </c>
      <c r="F33" s="467"/>
      <c r="G33" s="466" t="s">
        <v>483</v>
      </c>
      <c r="H33" s="468">
        <f t="shared" si="5"/>
        <v>0</v>
      </c>
      <c r="I33" s="469">
        <f t="shared" si="6"/>
        <v>0</v>
      </c>
      <c r="J33" s="470">
        <f t="shared" si="7"/>
        <v>0</v>
      </c>
    </row>
    <row r="34" spans="1:11" s="422" customFormat="1" ht="24" customHeight="1">
      <c r="A34" s="462"/>
      <c r="B34" s="463" t="str">
        <f t="shared" si="8"/>
        <v/>
      </c>
      <c r="C34" s="464"/>
      <c r="D34" s="465"/>
      <c r="E34" s="466" t="s">
        <v>484</v>
      </c>
      <c r="F34" s="467"/>
      <c r="G34" s="466" t="s">
        <v>483</v>
      </c>
      <c r="H34" s="468">
        <f t="shared" si="5"/>
        <v>0</v>
      </c>
      <c r="I34" s="469">
        <f t="shared" si="6"/>
        <v>0</v>
      </c>
      <c r="J34" s="470">
        <f t="shared" si="7"/>
        <v>0</v>
      </c>
    </row>
    <row r="35" spans="1:11" ht="24" customHeight="1">
      <c r="A35" s="462"/>
      <c r="B35" s="463" t="str">
        <f t="shared" si="8"/>
        <v/>
      </c>
      <c r="C35" s="464"/>
      <c r="D35" s="465"/>
      <c r="E35" s="466" t="s">
        <v>484</v>
      </c>
      <c r="F35" s="467"/>
      <c r="G35" s="466" t="s">
        <v>483</v>
      </c>
      <c r="H35" s="468">
        <f t="shared" si="5"/>
        <v>0</v>
      </c>
      <c r="I35" s="469">
        <f t="shared" si="6"/>
        <v>0</v>
      </c>
      <c r="J35" s="470">
        <f t="shared" si="7"/>
        <v>0</v>
      </c>
    </row>
    <row r="36" spans="1:11" ht="24" customHeight="1">
      <c r="A36" s="462"/>
      <c r="B36" s="463" t="str">
        <f t="shared" si="8"/>
        <v/>
      </c>
      <c r="C36" s="464"/>
      <c r="D36" s="465"/>
      <c r="E36" s="466" t="s">
        <v>481</v>
      </c>
      <c r="F36" s="467"/>
      <c r="G36" s="466" t="s">
        <v>483</v>
      </c>
      <c r="H36" s="468">
        <f t="shared" si="5"/>
        <v>0</v>
      </c>
      <c r="I36" s="469">
        <f t="shared" si="6"/>
        <v>0</v>
      </c>
      <c r="J36" s="470">
        <f t="shared" si="7"/>
        <v>0</v>
      </c>
    </row>
    <row r="37" spans="1:11" ht="24" customHeight="1">
      <c r="A37" s="484"/>
      <c r="B37" s="454" t="str">
        <f t="shared" si="8"/>
        <v/>
      </c>
      <c r="C37" s="471"/>
      <c r="D37" s="472"/>
      <c r="E37" s="473" t="s">
        <v>481</v>
      </c>
      <c r="F37" s="474"/>
      <c r="G37" s="473" t="s">
        <v>483</v>
      </c>
      <c r="H37" s="475">
        <f t="shared" si="5"/>
        <v>0</v>
      </c>
      <c r="I37" s="476">
        <f t="shared" si="6"/>
        <v>0</v>
      </c>
      <c r="J37" s="477">
        <f t="shared" si="7"/>
        <v>0</v>
      </c>
    </row>
    <row r="38" spans="1:11" ht="24" customHeight="1">
      <c r="A38" s="1136" t="s">
        <v>55</v>
      </c>
      <c r="B38" s="1136"/>
      <c r="C38" s="1136"/>
      <c r="D38" s="478">
        <f>SUM(D28:D37)</f>
        <v>0</v>
      </c>
      <c r="E38" s="479" t="s">
        <v>481</v>
      </c>
      <c r="F38" s="480">
        <f>SUM(F28:F37)</f>
        <v>0</v>
      </c>
      <c r="G38" s="481" t="s">
        <v>483</v>
      </c>
      <c r="H38" s="437">
        <f>SUM(H28:H37)</f>
        <v>0</v>
      </c>
      <c r="I38" s="485">
        <f>IF(ISERROR(D38/$H$26),0,D38/$H$26)</f>
        <v>0</v>
      </c>
      <c r="J38" s="486">
        <f>IF(ISERROR(H38/$H$26),0,H38/$H$26)</f>
        <v>0</v>
      </c>
    </row>
    <row r="39" spans="1:11" ht="12" customHeight="1">
      <c r="A39" s="487"/>
      <c r="B39" s="487"/>
      <c r="C39" s="487"/>
      <c r="D39" s="488"/>
      <c r="E39" s="483"/>
      <c r="F39" s="488"/>
      <c r="G39" s="483"/>
      <c r="H39" s="488"/>
      <c r="I39" s="489"/>
      <c r="J39" s="489"/>
    </row>
    <row r="40" spans="1:11" ht="18" customHeight="1">
      <c r="A40" s="1137" t="s">
        <v>41</v>
      </c>
      <c r="B40" s="1137"/>
      <c r="C40" s="1137"/>
      <c r="D40" s="432" t="s">
        <v>468</v>
      </c>
      <c r="E40" s="433"/>
      <c r="F40" s="434" t="s">
        <v>469</v>
      </c>
      <c r="G40" s="433"/>
      <c r="H40" s="435" t="s">
        <v>470</v>
      </c>
      <c r="I40" s="430"/>
      <c r="J40" s="430"/>
    </row>
    <row r="41" spans="1:11" ht="24" customHeight="1">
      <c r="A41" s="1135" t="str">
        <f>IF(個表1!$H9="","",個表1!$H9)</f>
        <v/>
      </c>
      <c r="B41" s="1135"/>
      <c r="C41" s="1135"/>
      <c r="D41" s="534">
        <f>IF(別紙入場料詳細!$C39="","",別紙入場料詳細!$C39)</f>
        <v>0</v>
      </c>
      <c r="E41" s="436" t="s">
        <v>48</v>
      </c>
      <c r="F41" s="533">
        <f>個表1!$G9</f>
        <v>0</v>
      </c>
      <c r="G41" s="436" t="s">
        <v>471</v>
      </c>
      <c r="H41" s="437">
        <f>D41*F41</f>
        <v>0</v>
      </c>
      <c r="I41" s="422"/>
      <c r="J41" s="422"/>
      <c r="K41" s="43">
        <v>3</v>
      </c>
    </row>
    <row r="42" spans="1:11" ht="18" customHeight="1">
      <c r="A42" s="438" t="s">
        <v>472</v>
      </c>
      <c r="B42" s="439" t="s">
        <v>473</v>
      </c>
      <c r="C42" s="440" t="s">
        <v>474</v>
      </c>
      <c r="D42" s="441" t="s">
        <v>475</v>
      </c>
      <c r="E42" s="442"/>
      <c r="F42" s="439" t="s">
        <v>476</v>
      </c>
      <c r="G42" s="442"/>
      <c r="H42" s="443" t="s">
        <v>477</v>
      </c>
      <c r="I42" s="438" t="s">
        <v>466</v>
      </c>
      <c r="J42" s="440" t="s">
        <v>467</v>
      </c>
    </row>
    <row r="43" spans="1:11" ht="24" customHeight="1">
      <c r="A43" s="453"/>
      <c r="B43" s="463" t="str">
        <f t="shared" ref="B43:B49" si="9">IF(A43="","",TEXT(A43,"aaa"))</f>
        <v/>
      </c>
      <c r="C43" s="455"/>
      <c r="D43" s="456"/>
      <c r="E43" s="457" t="s">
        <v>484</v>
      </c>
      <c r="F43" s="458"/>
      <c r="G43" s="457" t="s">
        <v>483</v>
      </c>
      <c r="H43" s="459">
        <f t="shared" ref="H43:H49" si="10">D43+F43</f>
        <v>0</v>
      </c>
      <c r="I43" s="460">
        <f>IF(ISERROR(D43/$D$41),0,D43/$D$41)</f>
        <v>0</v>
      </c>
      <c r="J43" s="461">
        <f>IF(ISERROR(H43/$D$41),0,H43/$D$41)</f>
        <v>0</v>
      </c>
    </row>
    <row r="44" spans="1:11" ht="24" customHeight="1">
      <c r="A44" s="462"/>
      <c r="B44" s="463" t="str">
        <f t="shared" si="9"/>
        <v/>
      </c>
      <c r="C44" s="464"/>
      <c r="D44" s="465"/>
      <c r="E44" s="466" t="s">
        <v>484</v>
      </c>
      <c r="F44" s="467"/>
      <c r="G44" s="466" t="s">
        <v>483</v>
      </c>
      <c r="H44" s="468">
        <f t="shared" si="10"/>
        <v>0</v>
      </c>
      <c r="I44" s="469">
        <f t="shared" ref="I44:I49" si="11">IF(ISERROR(D44/$D$41),0,D44/$D$41)</f>
        <v>0</v>
      </c>
      <c r="J44" s="470">
        <f t="shared" ref="J44:J49" si="12">IF(ISERROR(H44/$D$41),0,H44/$D$41)</f>
        <v>0</v>
      </c>
    </row>
    <row r="45" spans="1:11" ht="24" customHeight="1">
      <c r="A45" s="462"/>
      <c r="B45" s="463" t="str">
        <f t="shared" si="9"/>
        <v/>
      </c>
      <c r="C45" s="464"/>
      <c r="D45" s="465"/>
      <c r="E45" s="466" t="s">
        <v>484</v>
      </c>
      <c r="F45" s="467"/>
      <c r="G45" s="466" t="s">
        <v>483</v>
      </c>
      <c r="H45" s="468">
        <f t="shared" si="10"/>
        <v>0</v>
      </c>
      <c r="I45" s="469">
        <f t="shared" si="11"/>
        <v>0</v>
      </c>
      <c r="J45" s="470">
        <f t="shared" si="12"/>
        <v>0</v>
      </c>
    </row>
    <row r="46" spans="1:11" ht="24" customHeight="1">
      <c r="A46" s="462"/>
      <c r="B46" s="463" t="str">
        <f t="shared" si="9"/>
        <v/>
      </c>
      <c r="C46" s="464"/>
      <c r="D46" s="465"/>
      <c r="E46" s="466" t="s">
        <v>484</v>
      </c>
      <c r="F46" s="467"/>
      <c r="G46" s="466" t="s">
        <v>483</v>
      </c>
      <c r="H46" s="468">
        <f t="shared" si="10"/>
        <v>0</v>
      </c>
      <c r="I46" s="469">
        <f t="shared" si="11"/>
        <v>0</v>
      </c>
      <c r="J46" s="470">
        <f t="shared" si="12"/>
        <v>0</v>
      </c>
    </row>
    <row r="47" spans="1:11" ht="24" customHeight="1">
      <c r="A47" s="462"/>
      <c r="B47" s="463" t="str">
        <f t="shared" si="9"/>
        <v/>
      </c>
      <c r="C47" s="464"/>
      <c r="D47" s="465"/>
      <c r="E47" s="466" t="s">
        <v>484</v>
      </c>
      <c r="F47" s="467"/>
      <c r="G47" s="466" t="s">
        <v>483</v>
      </c>
      <c r="H47" s="468">
        <f t="shared" si="10"/>
        <v>0</v>
      </c>
      <c r="I47" s="469">
        <f t="shared" si="11"/>
        <v>0</v>
      </c>
      <c r="J47" s="470">
        <f t="shared" si="12"/>
        <v>0</v>
      </c>
    </row>
    <row r="48" spans="1:11" ht="24" customHeight="1">
      <c r="A48" s="462"/>
      <c r="B48" s="463" t="str">
        <f t="shared" si="9"/>
        <v/>
      </c>
      <c r="C48" s="464"/>
      <c r="D48" s="465"/>
      <c r="E48" s="466" t="s">
        <v>481</v>
      </c>
      <c r="F48" s="467"/>
      <c r="G48" s="466" t="s">
        <v>483</v>
      </c>
      <c r="H48" s="468">
        <f t="shared" si="10"/>
        <v>0</v>
      </c>
      <c r="I48" s="469">
        <f t="shared" si="11"/>
        <v>0</v>
      </c>
      <c r="J48" s="470">
        <f t="shared" si="12"/>
        <v>0</v>
      </c>
    </row>
    <row r="49" spans="1:11" ht="24" customHeight="1">
      <c r="A49" s="484"/>
      <c r="B49" s="454" t="str">
        <f t="shared" si="9"/>
        <v/>
      </c>
      <c r="C49" s="471"/>
      <c r="D49" s="472"/>
      <c r="E49" s="473" t="s">
        <v>481</v>
      </c>
      <c r="F49" s="474"/>
      <c r="G49" s="473" t="s">
        <v>483</v>
      </c>
      <c r="H49" s="475">
        <f t="shared" si="10"/>
        <v>0</v>
      </c>
      <c r="I49" s="476">
        <f t="shared" si="11"/>
        <v>0</v>
      </c>
      <c r="J49" s="477">
        <f t="shared" si="12"/>
        <v>0</v>
      </c>
    </row>
    <row r="50" spans="1:11" ht="24" customHeight="1">
      <c r="A50" s="1136" t="s">
        <v>55</v>
      </c>
      <c r="B50" s="1136"/>
      <c r="C50" s="1136"/>
      <c r="D50" s="478">
        <f>SUM(D43:D49)</f>
        <v>0</v>
      </c>
      <c r="E50" s="479" t="s">
        <v>481</v>
      </c>
      <c r="F50" s="480">
        <f>SUM(F43:F49)</f>
        <v>0</v>
      </c>
      <c r="G50" s="481" t="s">
        <v>483</v>
      </c>
      <c r="H50" s="437">
        <f>SUM(H43:H49)</f>
        <v>0</v>
      </c>
      <c r="I50" s="476">
        <f>IF(ISERROR(D50/$H$41),0,D50/$H$41)</f>
        <v>0</v>
      </c>
      <c r="J50" s="477">
        <f>IF(ISERROR(H50/$H$41),0,H50/$H$41)</f>
        <v>0</v>
      </c>
    </row>
    <row r="51" spans="1:11" ht="12" customHeight="1">
      <c r="A51" s="487"/>
      <c r="B51" s="487"/>
      <c r="C51" s="487"/>
      <c r="D51" s="488"/>
      <c r="E51" s="483"/>
      <c r="F51" s="488"/>
      <c r="G51" s="483"/>
      <c r="H51" s="488"/>
      <c r="I51" s="489"/>
      <c r="J51" s="489"/>
    </row>
    <row r="52" spans="1:11" ht="18" customHeight="1">
      <c r="A52" s="1137" t="s">
        <v>41</v>
      </c>
      <c r="B52" s="1137"/>
      <c r="C52" s="1137"/>
      <c r="D52" s="432" t="s">
        <v>468</v>
      </c>
      <c r="E52" s="433"/>
      <c r="F52" s="434" t="s">
        <v>469</v>
      </c>
      <c r="G52" s="433"/>
      <c r="H52" s="435" t="s">
        <v>470</v>
      </c>
      <c r="I52" s="430"/>
      <c r="J52" s="430"/>
    </row>
    <row r="53" spans="1:11" ht="24" customHeight="1">
      <c r="A53" s="1135" t="str">
        <f>IF(個表1!$H10="","",個表1!$H10)</f>
        <v/>
      </c>
      <c r="B53" s="1135"/>
      <c r="C53" s="1135"/>
      <c r="D53" s="534">
        <f>IF(別紙入場料詳細!$K39="","",別紙入場料詳細!$K39)</f>
        <v>0</v>
      </c>
      <c r="E53" s="436" t="s">
        <v>48</v>
      </c>
      <c r="F53" s="533">
        <f>個表1!$G10</f>
        <v>0</v>
      </c>
      <c r="G53" s="436" t="s">
        <v>471</v>
      </c>
      <c r="H53" s="437">
        <f>D53*F53</f>
        <v>0</v>
      </c>
      <c r="I53" s="422"/>
      <c r="J53" s="422"/>
      <c r="K53" s="43">
        <v>4</v>
      </c>
    </row>
    <row r="54" spans="1:11" ht="18" customHeight="1">
      <c r="A54" s="438" t="s">
        <v>472</v>
      </c>
      <c r="B54" s="439" t="s">
        <v>473</v>
      </c>
      <c r="C54" s="440" t="s">
        <v>474</v>
      </c>
      <c r="D54" s="441" t="s">
        <v>475</v>
      </c>
      <c r="E54" s="442"/>
      <c r="F54" s="439" t="s">
        <v>476</v>
      </c>
      <c r="G54" s="442"/>
      <c r="H54" s="443" t="s">
        <v>477</v>
      </c>
      <c r="I54" s="438" t="s">
        <v>466</v>
      </c>
      <c r="J54" s="440" t="s">
        <v>467</v>
      </c>
    </row>
    <row r="55" spans="1:11" ht="24" customHeight="1">
      <c r="A55" s="453"/>
      <c r="B55" s="463" t="str">
        <f t="shared" ref="B55:B61" si="13">IF(A55="","",TEXT(A55,"aaa"))</f>
        <v/>
      </c>
      <c r="C55" s="455"/>
      <c r="D55" s="456"/>
      <c r="E55" s="457" t="s">
        <v>484</v>
      </c>
      <c r="F55" s="458"/>
      <c r="G55" s="457" t="s">
        <v>483</v>
      </c>
      <c r="H55" s="459">
        <f t="shared" ref="H55:H61" si="14">D55+F55</f>
        <v>0</v>
      </c>
      <c r="I55" s="460">
        <f>IF(ISERROR(D55/$D$53),0,D55/$D$53)</f>
        <v>0</v>
      </c>
      <c r="J55" s="461">
        <f>IF(ISERROR(H55/$D$53),0,H55/$D$53)</f>
        <v>0</v>
      </c>
    </row>
    <row r="56" spans="1:11" ht="24" customHeight="1">
      <c r="A56" s="462"/>
      <c r="B56" s="463" t="str">
        <f t="shared" si="13"/>
        <v/>
      </c>
      <c r="C56" s="464"/>
      <c r="D56" s="465"/>
      <c r="E56" s="466" t="s">
        <v>484</v>
      </c>
      <c r="F56" s="467"/>
      <c r="G56" s="466" t="s">
        <v>483</v>
      </c>
      <c r="H56" s="468">
        <f t="shared" si="14"/>
        <v>0</v>
      </c>
      <c r="I56" s="469">
        <f t="shared" ref="I56:I61" si="15">IF(ISERROR(D56/$D$53),0,D56/$D$53)</f>
        <v>0</v>
      </c>
      <c r="J56" s="470">
        <f t="shared" ref="J56:J61" si="16">IF(ISERROR(H56/$D$53),0,H56/$D$53)</f>
        <v>0</v>
      </c>
    </row>
    <row r="57" spans="1:11" ht="24" customHeight="1">
      <c r="A57" s="462"/>
      <c r="B57" s="463" t="str">
        <f t="shared" si="13"/>
        <v/>
      </c>
      <c r="C57" s="464"/>
      <c r="D57" s="465"/>
      <c r="E57" s="466" t="s">
        <v>484</v>
      </c>
      <c r="F57" s="467"/>
      <c r="G57" s="466" t="s">
        <v>483</v>
      </c>
      <c r="H57" s="468">
        <f t="shared" si="14"/>
        <v>0</v>
      </c>
      <c r="I57" s="469">
        <f t="shared" si="15"/>
        <v>0</v>
      </c>
      <c r="J57" s="470">
        <f t="shared" si="16"/>
        <v>0</v>
      </c>
    </row>
    <row r="58" spans="1:11" ht="24" customHeight="1">
      <c r="A58" s="462"/>
      <c r="B58" s="463" t="str">
        <f t="shared" si="13"/>
        <v/>
      </c>
      <c r="C58" s="464"/>
      <c r="D58" s="465"/>
      <c r="E58" s="466" t="s">
        <v>484</v>
      </c>
      <c r="F58" s="467"/>
      <c r="G58" s="466" t="s">
        <v>483</v>
      </c>
      <c r="H58" s="468">
        <f t="shared" si="14"/>
        <v>0</v>
      </c>
      <c r="I58" s="469">
        <f t="shared" si="15"/>
        <v>0</v>
      </c>
      <c r="J58" s="470">
        <f t="shared" si="16"/>
        <v>0</v>
      </c>
    </row>
    <row r="59" spans="1:11" ht="24" customHeight="1">
      <c r="A59" s="462"/>
      <c r="B59" s="463" t="str">
        <f t="shared" si="13"/>
        <v/>
      </c>
      <c r="C59" s="464"/>
      <c r="D59" s="465"/>
      <c r="E59" s="466" t="s">
        <v>484</v>
      </c>
      <c r="F59" s="467"/>
      <c r="G59" s="466" t="s">
        <v>483</v>
      </c>
      <c r="H59" s="468">
        <f t="shared" si="14"/>
        <v>0</v>
      </c>
      <c r="I59" s="469">
        <f t="shared" si="15"/>
        <v>0</v>
      </c>
      <c r="J59" s="470">
        <f t="shared" si="16"/>
        <v>0</v>
      </c>
    </row>
    <row r="60" spans="1:11" ht="24" customHeight="1">
      <c r="A60" s="462"/>
      <c r="B60" s="463" t="str">
        <f t="shared" si="13"/>
        <v/>
      </c>
      <c r="C60" s="464"/>
      <c r="D60" s="465"/>
      <c r="E60" s="466" t="s">
        <v>481</v>
      </c>
      <c r="F60" s="467"/>
      <c r="G60" s="466" t="s">
        <v>483</v>
      </c>
      <c r="H60" s="468">
        <f t="shared" si="14"/>
        <v>0</v>
      </c>
      <c r="I60" s="469">
        <f t="shared" si="15"/>
        <v>0</v>
      </c>
      <c r="J60" s="470">
        <f t="shared" si="16"/>
        <v>0</v>
      </c>
    </row>
    <row r="61" spans="1:11" ht="24" customHeight="1">
      <c r="A61" s="484"/>
      <c r="B61" s="454" t="str">
        <f t="shared" si="13"/>
        <v/>
      </c>
      <c r="C61" s="471"/>
      <c r="D61" s="472"/>
      <c r="E61" s="473" t="s">
        <v>481</v>
      </c>
      <c r="F61" s="474"/>
      <c r="G61" s="473" t="s">
        <v>483</v>
      </c>
      <c r="H61" s="475">
        <f t="shared" si="14"/>
        <v>0</v>
      </c>
      <c r="I61" s="476">
        <f t="shared" si="15"/>
        <v>0</v>
      </c>
      <c r="J61" s="477">
        <f t="shared" si="16"/>
        <v>0</v>
      </c>
    </row>
    <row r="62" spans="1:11" ht="24" customHeight="1">
      <c r="A62" s="1136" t="s">
        <v>55</v>
      </c>
      <c r="B62" s="1136"/>
      <c r="C62" s="1136"/>
      <c r="D62" s="478">
        <f>SUM(D55:D61)</f>
        <v>0</v>
      </c>
      <c r="E62" s="479" t="s">
        <v>481</v>
      </c>
      <c r="F62" s="480">
        <f>SUM(F55:F61)</f>
        <v>0</v>
      </c>
      <c r="G62" s="481" t="s">
        <v>483</v>
      </c>
      <c r="H62" s="437">
        <f>SUM(H55:H61)</f>
        <v>0</v>
      </c>
      <c r="I62" s="476">
        <f>IF(ISERROR(D62/$H$53),0,D62/$H$53)</f>
        <v>0</v>
      </c>
      <c r="J62" s="477">
        <f>IF(ISERROR(H62/$H$53),0,H62/$H$53)</f>
        <v>0</v>
      </c>
    </row>
    <row r="63" spans="1:11" ht="12" customHeight="1">
      <c r="A63" s="487"/>
      <c r="B63" s="487"/>
      <c r="C63" s="487"/>
      <c r="D63" s="488"/>
      <c r="E63" s="483"/>
      <c r="F63" s="488"/>
      <c r="G63" s="483"/>
      <c r="H63" s="488"/>
      <c r="I63" s="489"/>
      <c r="J63" s="489"/>
    </row>
    <row r="64" spans="1:11" ht="18" customHeight="1">
      <c r="A64" s="1137" t="s">
        <v>41</v>
      </c>
      <c r="B64" s="1137"/>
      <c r="C64" s="1137"/>
      <c r="D64" s="432" t="s">
        <v>468</v>
      </c>
      <c r="E64" s="433"/>
      <c r="F64" s="434" t="s">
        <v>469</v>
      </c>
      <c r="G64" s="433"/>
      <c r="H64" s="435" t="s">
        <v>470</v>
      </c>
      <c r="I64" s="430"/>
      <c r="J64" s="430"/>
    </row>
    <row r="65" spans="1:11" ht="24" customHeight="1">
      <c r="A65" s="1135" t="str">
        <f>IF(個表1!$H11="","",個表1!$H11)</f>
        <v/>
      </c>
      <c r="B65" s="1135"/>
      <c r="C65" s="1135"/>
      <c r="D65" s="534">
        <f>IF(別紙入場料詳細!$C66="","",別紙入場料詳細!$C66)</f>
        <v>0</v>
      </c>
      <c r="E65" s="436" t="s">
        <v>48</v>
      </c>
      <c r="F65" s="533">
        <f>個表1!$G11</f>
        <v>0</v>
      </c>
      <c r="G65" s="436" t="s">
        <v>471</v>
      </c>
      <c r="H65" s="437">
        <f>D65*F65</f>
        <v>0</v>
      </c>
      <c r="I65" s="422"/>
      <c r="J65" s="422"/>
      <c r="K65" s="43">
        <v>5</v>
      </c>
    </row>
    <row r="66" spans="1:11" ht="18" customHeight="1">
      <c r="A66" s="438" t="s">
        <v>472</v>
      </c>
      <c r="B66" s="439" t="s">
        <v>473</v>
      </c>
      <c r="C66" s="440" t="s">
        <v>474</v>
      </c>
      <c r="D66" s="441" t="s">
        <v>475</v>
      </c>
      <c r="E66" s="442"/>
      <c r="F66" s="439" t="s">
        <v>476</v>
      </c>
      <c r="G66" s="442"/>
      <c r="H66" s="443" t="s">
        <v>477</v>
      </c>
      <c r="I66" s="438" t="s">
        <v>466</v>
      </c>
      <c r="J66" s="440" t="s">
        <v>467</v>
      </c>
    </row>
    <row r="67" spans="1:11" ht="24" customHeight="1">
      <c r="A67" s="453"/>
      <c r="B67" s="463" t="str">
        <f t="shared" ref="B67:B73" si="17">IF(A67="","",TEXT(A67,"aaa"))</f>
        <v/>
      </c>
      <c r="C67" s="455"/>
      <c r="D67" s="456"/>
      <c r="E67" s="457" t="s">
        <v>484</v>
      </c>
      <c r="F67" s="458"/>
      <c r="G67" s="457" t="s">
        <v>483</v>
      </c>
      <c r="H67" s="459">
        <f t="shared" ref="H67:H73" si="18">D67+F67</f>
        <v>0</v>
      </c>
      <c r="I67" s="460">
        <f>IF(ISERROR(D67/$D$65),0,D67/$D$65)</f>
        <v>0</v>
      </c>
      <c r="J67" s="461">
        <f>IF(ISERROR(H67/$D$65),0,H67/$D$65)</f>
        <v>0</v>
      </c>
    </row>
    <row r="68" spans="1:11" ht="24" customHeight="1">
      <c r="A68" s="462"/>
      <c r="B68" s="463" t="str">
        <f t="shared" si="17"/>
        <v/>
      </c>
      <c r="C68" s="464"/>
      <c r="D68" s="465"/>
      <c r="E68" s="466" t="s">
        <v>484</v>
      </c>
      <c r="F68" s="467"/>
      <c r="G68" s="466" t="s">
        <v>483</v>
      </c>
      <c r="H68" s="468">
        <f t="shared" si="18"/>
        <v>0</v>
      </c>
      <c r="I68" s="469">
        <f t="shared" ref="I68:I73" si="19">IF(ISERROR(D68/$D$65),0,D68/$D$65)</f>
        <v>0</v>
      </c>
      <c r="J68" s="470">
        <f t="shared" ref="J68:J73" si="20">IF(ISERROR(H68/$D$65),0,H68/$D$65)</f>
        <v>0</v>
      </c>
    </row>
    <row r="69" spans="1:11" ht="24" customHeight="1">
      <c r="A69" s="462"/>
      <c r="B69" s="463" t="str">
        <f t="shared" si="17"/>
        <v/>
      </c>
      <c r="C69" s="464"/>
      <c r="D69" s="465"/>
      <c r="E69" s="466" t="s">
        <v>484</v>
      </c>
      <c r="F69" s="467"/>
      <c r="G69" s="466" t="s">
        <v>483</v>
      </c>
      <c r="H69" s="468">
        <f t="shared" si="18"/>
        <v>0</v>
      </c>
      <c r="I69" s="469">
        <f t="shared" si="19"/>
        <v>0</v>
      </c>
      <c r="J69" s="470">
        <f t="shared" si="20"/>
        <v>0</v>
      </c>
    </row>
    <row r="70" spans="1:11" ht="24" customHeight="1">
      <c r="A70" s="462"/>
      <c r="B70" s="463" t="str">
        <f t="shared" si="17"/>
        <v/>
      </c>
      <c r="C70" s="464"/>
      <c r="D70" s="465"/>
      <c r="E70" s="466" t="s">
        <v>484</v>
      </c>
      <c r="F70" s="467"/>
      <c r="G70" s="466" t="s">
        <v>483</v>
      </c>
      <c r="H70" s="468">
        <f t="shared" si="18"/>
        <v>0</v>
      </c>
      <c r="I70" s="469">
        <f t="shared" si="19"/>
        <v>0</v>
      </c>
      <c r="J70" s="470">
        <f t="shared" si="20"/>
        <v>0</v>
      </c>
    </row>
    <row r="71" spans="1:11" ht="24" customHeight="1">
      <c r="A71" s="462"/>
      <c r="B71" s="463" t="str">
        <f t="shared" si="17"/>
        <v/>
      </c>
      <c r="C71" s="464"/>
      <c r="D71" s="465"/>
      <c r="E71" s="466" t="s">
        <v>484</v>
      </c>
      <c r="F71" s="467"/>
      <c r="G71" s="466" t="s">
        <v>483</v>
      </c>
      <c r="H71" s="468">
        <f t="shared" si="18"/>
        <v>0</v>
      </c>
      <c r="I71" s="469">
        <f t="shared" si="19"/>
        <v>0</v>
      </c>
      <c r="J71" s="470">
        <f t="shared" si="20"/>
        <v>0</v>
      </c>
    </row>
    <row r="72" spans="1:11" ht="24" customHeight="1">
      <c r="A72" s="462"/>
      <c r="B72" s="463" t="str">
        <f t="shared" si="17"/>
        <v/>
      </c>
      <c r="C72" s="464"/>
      <c r="D72" s="465"/>
      <c r="E72" s="466" t="s">
        <v>481</v>
      </c>
      <c r="F72" s="467"/>
      <c r="G72" s="466" t="s">
        <v>483</v>
      </c>
      <c r="H72" s="468">
        <f t="shared" si="18"/>
        <v>0</v>
      </c>
      <c r="I72" s="469">
        <f t="shared" si="19"/>
        <v>0</v>
      </c>
      <c r="J72" s="470">
        <f t="shared" si="20"/>
        <v>0</v>
      </c>
    </row>
    <row r="73" spans="1:11" ht="24" customHeight="1">
      <c r="A73" s="484"/>
      <c r="B73" s="454" t="str">
        <f t="shared" si="17"/>
        <v/>
      </c>
      <c r="C73" s="471"/>
      <c r="D73" s="472"/>
      <c r="E73" s="473" t="s">
        <v>481</v>
      </c>
      <c r="F73" s="474"/>
      <c r="G73" s="473" t="s">
        <v>483</v>
      </c>
      <c r="H73" s="475">
        <f t="shared" si="18"/>
        <v>0</v>
      </c>
      <c r="I73" s="476">
        <f t="shared" si="19"/>
        <v>0</v>
      </c>
      <c r="J73" s="477">
        <f t="shared" si="20"/>
        <v>0</v>
      </c>
    </row>
    <row r="74" spans="1:11" ht="24" customHeight="1">
      <c r="A74" s="1136" t="s">
        <v>55</v>
      </c>
      <c r="B74" s="1136"/>
      <c r="C74" s="1136"/>
      <c r="D74" s="478">
        <f>SUM(D67:D73)</f>
        <v>0</v>
      </c>
      <c r="E74" s="479" t="s">
        <v>481</v>
      </c>
      <c r="F74" s="480">
        <f>SUM(F67:F73)</f>
        <v>0</v>
      </c>
      <c r="G74" s="481" t="s">
        <v>483</v>
      </c>
      <c r="H74" s="437">
        <f>SUM(H67:H73)</f>
        <v>0</v>
      </c>
      <c r="I74" s="476">
        <f>IF(ISERROR(D74/$H$65),0,D74/$H$65)</f>
        <v>0</v>
      </c>
      <c r="J74" s="477">
        <f>IF(ISERROR(H74/$H$65),0,H74/$H$65)</f>
        <v>0</v>
      </c>
    </row>
    <row r="75" spans="1:11" ht="12" customHeight="1">
      <c r="A75" s="487"/>
      <c r="B75" s="487"/>
      <c r="C75" s="487"/>
      <c r="D75" s="488"/>
      <c r="E75" s="483"/>
      <c r="F75" s="488"/>
      <c r="G75" s="483"/>
      <c r="H75" s="488"/>
      <c r="I75" s="489"/>
      <c r="J75" s="489"/>
    </row>
  </sheetData>
  <mergeCells count="24">
    <mergeCell ref="E6:F6"/>
    <mergeCell ref="G6:H6"/>
    <mergeCell ref="A1:J1"/>
    <mergeCell ref="A3:C3"/>
    <mergeCell ref="D3:J3"/>
    <mergeCell ref="A4:C4"/>
    <mergeCell ref="D4:J4"/>
    <mergeCell ref="A52:C52"/>
    <mergeCell ref="E7:F7"/>
    <mergeCell ref="G7:H7"/>
    <mergeCell ref="A9:C9"/>
    <mergeCell ref="A10:C10"/>
    <mergeCell ref="A23:C23"/>
    <mergeCell ref="A25:C25"/>
    <mergeCell ref="A26:C26"/>
    <mergeCell ref="A38:C38"/>
    <mergeCell ref="A40:C40"/>
    <mergeCell ref="A41:C41"/>
    <mergeCell ref="A50:C50"/>
    <mergeCell ref="A53:C53"/>
    <mergeCell ref="A62:C62"/>
    <mergeCell ref="A64:C64"/>
    <mergeCell ref="A65:C65"/>
    <mergeCell ref="A74:C74"/>
  </mergeCells>
  <phoneticPr fontId="8"/>
  <dataValidations count="2">
    <dataValidation allowBlank="1" showDropDown="1" showInputMessage="1" showErrorMessage="1" sqref="D7:H7" xr:uid="{C682F2D5-9AC2-4F4C-9CD4-F670D9DAC892}"/>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xr:uid="{D4CA6139-FDBC-4B58-B527-64A6B7DEE5FA}">
      <formula1>"*"</formula1>
    </dataValidation>
  </dataValidations>
  <pageMargins left="0.78740157480314965" right="0.5" top="0.78740157480314965" bottom="0.43" header="0.31496062992125984" footer="0.59"/>
  <pageSetup paperSize="9" scale="80" fitToHeight="0" orientation="portrait" r:id="rId1"/>
  <headerFooter scaleWithDoc="0">
    <oddFooter>&amp;R&amp;"ＭＳ ゴシック,標準"&amp;12整理番号：（事務局記入欄）</oddFooter>
  </headerFooter>
  <rowBreaks count="1" manualBreakCount="1">
    <brk id="38"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D7780-8BA2-46FC-B21F-C857D58E4135}">
  <sheetPr>
    <pageSetUpPr fitToPage="1"/>
  </sheetPr>
  <dimension ref="A1:N35"/>
  <sheetViews>
    <sheetView view="pageBreakPreview" zoomScale="70" zoomScaleNormal="100" zoomScaleSheetLayoutView="70" zoomScalePageLayoutView="90" workbookViewId="0">
      <selection activeCell="D28" sqref="D28:K28"/>
    </sheetView>
  </sheetViews>
  <sheetFormatPr defaultColWidth="9" defaultRowHeight="13.5"/>
  <cols>
    <col min="1" max="1" width="4.625" style="43" customWidth="1"/>
    <col min="2" max="2" width="17" style="43" customWidth="1"/>
    <col min="3" max="3" width="14.375" style="43" customWidth="1"/>
    <col min="4" max="4" width="5.5" style="43" customWidth="1"/>
    <col min="5" max="5" width="18.125" style="43" customWidth="1"/>
    <col min="6" max="6" width="5.5" style="43" customWidth="1"/>
    <col min="7" max="7" width="18.125" style="43" customWidth="1"/>
    <col min="8" max="8" width="5.5" style="43" customWidth="1"/>
    <col min="9" max="9" width="18.125" style="43" customWidth="1"/>
    <col min="10" max="10" width="5" style="43" customWidth="1"/>
    <col min="11" max="11" width="21.625" style="43" customWidth="1"/>
    <col min="12" max="12" width="5" style="43" customWidth="1"/>
    <col min="13" max="16384" width="9" style="43"/>
  </cols>
  <sheetData>
    <row r="1" spans="1:14" ht="18.75">
      <c r="A1" s="490" t="s">
        <v>485</v>
      </c>
    </row>
    <row r="2" spans="1:14" ht="30" customHeight="1">
      <c r="A2" s="873" t="s">
        <v>486</v>
      </c>
      <c r="B2" s="873"/>
      <c r="C2" s="873"/>
      <c r="D2" s="312"/>
      <c r="E2" s="46"/>
      <c r="F2" s="46"/>
      <c r="G2" s="46"/>
      <c r="H2" s="46"/>
      <c r="I2" s="46"/>
      <c r="J2" s="46"/>
      <c r="K2" s="46"/>
      <c r="L2" s="46"/>
      <c r="N2" s="491"/>
    </row>
    <row r="3" spans="1:14" ht="9.75" customHeight="1">
      <c r="A3" s="312"/>
      <c r="B3" s="312"/>
      <c r="C3" s="312"/>
      <c r="D3" s="312"/>
      <c r="E3" s="46"/>
      <c r="F3" s="46"/>
      <c r="G3" s="46"/>
      <c r="H3" s="46"/>
      <c r="I3" s="46"/>
      <c r="J3" s="46"/>
      <c r="K3" s="46"/>
      <c r="L3" s="46"/>
      <c r="N3" s="491"/>
    </row>
    <row r="4" spans="1:14" ht="28.5">
      <c r="A4" s="492"/>
      <c r="B4" s="492"/>
      <c r="C4" s="1173" t="s">
        <v>487</v>
      </c>
      <c r="D4" s="1173"/>
      <c r="E4" s="1173"/>
      <c r="F4" s="1173"/>
      <c r="G4" s="1173"/>
      <c r="H4" s="1173"/>
      <c r="I4" s="1173"/>
      <c r="J4" s="1173"/>
      <c r="K4" s="492"/>
      <c r="L4" s="492"/>
      <c r="N4" s="491"/>
    </row>
    <row r="5" spans="1:14" ht="34.5" customHeight="1">
      <c r="A5" s="493"/>
      <c r="B5" s="493"/>
      <c r="C5" s="1174" t="s">
        <v>488</v>
      </c>
      <c r="D5" s="1174"/>
      <c r="E5" s="1174"/>
      <c r="F5" s="1174"/>
      <c r="G5" s="1174"/>
      <c r="H5" s="1174"/>
      <c r="I5" s="1174"/>
      <c r="J5" s="1174"/>
      <c r="K5" s="493"/>
      <c r="L5" s="493"/>
      <c r="N5" s="491"/>
    </row>
    <row r="6" spans="1:14" ht="39.75" customHeight="1">
      <c r="A6" s="493"/>
      <c r="B6" s="493"/>
      <c r="C6" s="1175" t="s">
        <v>527</v>
      </c>
      <c r="D6" s="1175"/>
      <c r="E6" s="1175"/>
      <c r="F6" s="1175"/>
      <c r="G6" s="1175"/>
      <c r="H6" s="1175"/>
      <c r="I6" s="1175"/>
      <c r="J6" s="1175"/>
      <c r="K6" s="493"/>
      <c r="L6" s="493"/>
      <c r="M6" s="494" t="s">
        <v>489</v>
      </c>
      <c r="N6" s="304"/>
    </row>
    <row r="7" spans="1:14" ht="11.25" customHeight="1">
      <c r="A7" s="493"/>
      <c r="B7" s="493"/>
      <c r="C7" s="493"/>
      <c r="D7" s="493"/>
      <c r="E7" s="493"/>
      <c r="F7" s="493"/>
      <c r="G7" s="493"/>
      <c r="H7" s="493"/>
      <c r="I7" s="1176" t="s">
        <v>490</v>
      </c>
      <c r="J7" s="1176"/>
      <c r="K7" s="1176"/>
      <c r="L7" s="493"/>
      <c r="M7" s="304"/>
      <c r="N7" s="304"/>
    </row>
    <row r="8" spans="1:14" ht="30.75" customHeight="1">
      <c r="A8" s="46"/>
      <c r="B8" s="496"/>
      <c r="C8" s="496"/>
      <c r="D8" s="496"/>
      <c r="E8" s="496"/>
      <c r="F8" s="496"/>
      <c r="G8" s="496"/>
      <c r="H8" s="496"/>
      <c r="I8" s="1172" t="str">
        <f>総表!I5</f>
        <v>　令和　年　月　日</v>
      </c>
      <c r="J8" s="1172"/>
      <c r="K8" s="1172"/>
      <c r="L8" s="496"/>
      <c r="M8" s="304" t="s">
        <v>491</v>
      </c>
      <c r="N8" s="304"/>
    </row>
    <row r="9" spans="1:14" ht="21" customHeight="1">
      <c r="A9" s="46"/>
      <c r="B9" s="496"/>
      <c r="C9" s="496"/>
      <c r="D9" s="496"/>
      <c r="E9" s="496"/>
      <c r="F9" s="496"/>
      <c r="G9" s="496"/>
      <c r="H9" s="496"/>
      <c r="I9" s="497"/>
      <c r="J9" s="497"/>
      <c r="K9" s="497"/>
      <c r="L9" s="496"/>
      <c r="M9" s="304"/>
      <c r="N9" s="304"/>
    </row>
    <row r="10" spans="1:14" ht="35.25" customHeight="1">
      <c r="A10" s="46"/>
      <c r="B10" s="1166" t="s">
        <v>492</v>
      </c>
      <c r="C10" s="1166"/>
      <c r="D10" s="1166"/>
      <c r="E10" s="1166"/>
      <c r="F10" s="1166"/>
      <c r="G10" s="1166"/>
      <c r="H10" s="1166"/>
      <c r="I10" s="1166"/>
      <c r="J10" s="1166"/>
      <c r="K10" s="1166"/>
      <c r="L10" s="496"/>
      <c r="M10" s="304"/>
      <c r="N10" s="304"/>
    </row>
    <row r="11" spans="1:14" ht="17.25" customHeight="1">
      <c r="A11" s="46"/>
      <c r="B11" s="46"/>
      <c r="C11" s="46"/>
      <c r="D11" s="46"/>
      <c r="E11" s="46"/>
      <c r="F11" s="46"/>
      <c r="G11" s="46"/>
      <c r="H11" s="46"/>
      <c r="I11" s="46"/>
      <c r="J11" s="496"/>
      <c r="K11" s="496"/>
      <c r="L11" s="496"/>
      <c r="M11" s="304"/>
      <c r="N11" s="304"/>
    </row>
    <row r="12" spans="1:14" ht="36.75" customHeight="1">
      <c r="A12" s="46"/>
      <c r="B12" s="46"/>
      <c r="C12" s="46"/>
      <c r="D12" s="46"/>
      <c r="E12" s="495" t="s">
        <v>403</v>
      </c>
      <c r="F12" s="54"/>
      <c r="G12" s="499">
        <f>総表!D16</f>
        <v>0</v>
      </c>
      <c r="H12" s="500" t="s">
        <v>493</v>
      </c>
      <c r="I12" s="499">
        <f>総表!F16</f>
        <v>0</v>
      </c>
      <c r="J12" s="500"/>
      <c r="K12" s="54"/>
      <c r="L12" s="500"/>
      <c r="M12" s="304" t="s">
        <v>491</v>
      </c>
      <c r="N12" s="304"/>
    </row>
    <row r="13" spans="1:14" ht="54" customHeight="1">
      <c r="A13" s="46"/>
      <c r="B13" s="46"/>
      <c r="C13" s="46"/>
      <c r="D13" s="46"/>
      <c r="E13" s="501" t="s">
        <v>402</v>
      </c>
      <c r="F13" s="54"/>
      <c r="G13" s="1167" t="str">
        <f>総表!C18&amp;総表!E18</f>
        <v/>
      </c>
      <c r="H13" s="1167"/>
      <c r="I13" s="1167"/>
      <c r="J13" s="1167"/>
      <c r="K13" s="1167"/>
      <c r="L13" s="1167"/>
      <c r="M13" s="304" t="s">
        <v>491</v>
      </c>
      <c r="N13" s="304"/>
    </row>
    <row r="14" spans="1:14" ht="54" customHeight="1">
      <c r="A14" s="46"/>
      <c r="B14" s="46"/>
      <c r="C14" s="46"/>
      <c r="D14" s="46"/>
      <c r="E14" s="501" t="s">
        <v>494</v>
      </c>
      <c r="F14" s="54"/>
      <c r="G14" s="1168">
        <f>総表!C15</f>
        <v>0</v>
      </c>
      <c r="H14" s="1168"/>
      <c r="I14" s="1168"/>
      <c r="J14" s="1168"/>
      <c r="K14" s="1168"/>
      <c r="L14" s="1168"/>
      <c r="M14" s="304" t="s">
        <v>491</v>
      </c>
      <c r="N14" s="304"/>
    </row>
    <row r="15" spans="1:14" ht="54" customHeight="1">
      <c r="A15" s="46"/>
      <c r="B15" s="46"/>
      <c r="C15" s="46"/>
      <c r="D15" s="46"/>
      <c r="E15" s="502" t="s">
        <v>411</v>
      </c>
      <c r="F15" s="54"/>
      <c r="G15" s="1168">
        <f>総表!C22</f>
        <v>0</v>
      </c>
      <c r="H15" s="1168"/>
      <c r="I15" s="1168"/>
      <c r="J15" s="1168"/>
      <c r="K15" s="1168"/>
      <c r="L15" s="1168"/>
      <c r="M15" s="304" t="s">
        <v>491</v>
      </c>
      <c r="N15" s="304"/>
    </row>
    <row r="16" spans="1:14" ht="54" customHeight="1">
      <c r="A16" s="46"/>
      <c r="B16" s="46"/>
      <c r="C16" s="46"/>
      <c r="D16" s="46"/>
      <c r="E16" s="502" t="s">
        <v>413</v>
      </c>
      <c r="F16" s="54"/>
      <c r="G16" s="1168">
        <f>総表!C23</f>
        <v>0</v>
      </c>
      <c r="H16" s="1168"/>
      <c r="I16" s="1168"/>
      <c r="J16" s="503"/>
      <c r="K16" s="503"/>
      <c r="L16" s="503"/>
      <c r="M16" s="304" t="s">
        <v>491</v>
      </c>
      <c r="N16" s="304"/>
    </row>
    <row r="17" spans="1:13" ht="9.75" customHeight="1">
      <c r="A17" s="46"/>
      <c r="B17" s="46"/>
      <c r="C17" s="46"/>
      <c r="D17" s="46"/>
      <c r="E17" s="46"/>
      <c r="F17" s="46"/>
      <c r="G17" s="46"/>
      <c r="H17" s="46"/>
      <c r="I17" s="46"/>
      <c r="J17" s="496"/>
      <c r="K17" s="496"/>
      <c r="L17" s="496"/>
    </row>
    <row r="18" spans="1:13" ht="69.75" customHeight="1">
      <c r="A18" s="46"/>
      <c r="B18" s="725" t="s">
        <v>528</v>
      </c>
      <c r="C18" s="725"/>
      <c r="D18" s="725"/>
      <c r="E18" s="725"/>
      <c r="F18" s="725"/>
      <c r="G18" s="725"/>
      <c r="H18" s="725"/>
      <c r="I18" s="725"/>
      <c r="J18" s="725"/>
      <c r="K18" s="725"/>
      <c r="L18" s="496"/>
    </row>
    <row r="19" spans="1:13" ht="4.5" customHeight="1">
      <c r="A19" s="46"/>
      <c r="B19" s="390"/>
      <c r="C19" s="390"/>
      <c r="D19" s="390"/>
      <c r="E19" s="390"/>
      <c r="F19" s="390"/>
      <c r="G19" s="390"/>
      <c r="H19" s="390"/>
      <c r="I19" s="390"/>
      <c r="J19" s="390"/>
      <c r="K19" s="390"/>
      <c r="L19" s="496"/>
    </row>
    <row r="20" spans="1:13" ht="21">
      <c r="A20" s="46"/>
      <c r="B20" s="1169" t="s">
        <v>495</v>
      </c>
      <c r="C20" s="1169"/>
      <c r="D20" s="1169"/>
      <c r="E20" s="1169"/>
      <c r="F20" s="1169"/>
      <c r="G20" s="1169"/>
      <c r="H20" s="1169"/>
      <c r="I20" s="1169"/>
      <c r="J20" s="1169"/>
      <c r="K20" s="1169"/>
      <c r="L20" s="496"/>
    </row>
    <row r="21" spans="1:13" ht="3.75" customHeight="1">
      <c r="A21" s="46"/>
      <c r="B21" s="504"/>
      <c r="C21" s="504"/>
      <c r="D21" s="504"/>
      <c r="E21" s="504"/>
      <c r="F21" s="504"/>
      <c r="G21" s="504"/>
      <c r="H21" s="504"/>
      <c r="I21" s="504"/>
      <c r="J21" s="504"/>
      <c r="K21" s="504"/>
      <c r="L21" s="496"/>
    </row>
    <row r="22" spans="1:13" ht="64.5" customHeight="1">
      <c r="A22" s="46"/>
      <c r="B22" s="1166" t="s">
        <v>496</v>
      </c>
      <c r="C22" s="1166"/>
      <c r="D22" s="498"/>
      <c r="E22" s="1170">
        <f>総表!C31</f>
        <v>0</v>
      </c>
      <c r="F22" s="1170"/>
      <c r="G22" s="1170"/>
      <c r="H22" s="1170"/>
      <c r="I22" s="1170"/>
      <c r="J22" s="1170"/>
      <c r="K22" s="1170"/>
      <c r="L22" s="46"/>
      <c r="M22" s="505" t="s">
        <v>491</v>
      </c>
    </row>
    <row r="23" spans="1:13" ht="64.5" customHeight="1">
      <c r="A23" s="54"/>
      <c r="B23" s="1166" t="s">
        <v>497</v>
      </c>
      <c r="C23" s="1166"/>
      <c r="D23" s="498"/>
      <c r="E23" s="1171">
        <f>総表!J43</f>
        <v>0</v>
      </c>
      <c r="F23" s="1171"/>
      <c r="G23" s="1171"/>
      <c r="H23" s="1171"/>
      <c r="I23" s="1171"/>
      <c r="J23" s="1171"/>
      <c r="K23" s="1171"/>
      <c r="L23" s="46"/>
      <c r="M23" s="505" t="s">
        <v>491</v>
      </c>
    </row>
    <row r="24" spans="1:13" ht="30" hidden="1" customHeight="1">
      <c r="A24" s="54"/>
      <c r="B24" s="498"/>
      <c r="C24" s="498"/>
      <c r="D24" s="498"/>
      <c r="E24" s="506"/>
      <c r="F24" s="507"/>
      <c r="G24" s="507"/>
      <c r="H24" s="508"/>
      <c r="I24" s="508"/>
      <c r="J24" s="508"/>
      <c r="K24" s="508"/>
      <c r="L24" s="46"/>
      <c r="M24" s="509"/>
    </row>
    <row r="25" spans="1:13" ht="30" hidden="1" customHeight="1">
      <c r="A25" s="54"/>
      <c r="B25" s="498"/>
      <c r="C25" s="498"/>
      <c r="D25" s="498"/>
      <c r="E25" s="510"/>
      <c r="F25" s="507"/>
      <c r="G25" s="507"/>
      <c r="H25" s="511"/>
      <c r="I25" s="508"/>
      <c r="J25" s="508"/>
      <c r="K25" s="508"/>
      <c r="L25" s="46"/>
      <c r="M25" s="509"/>
    </row>
    <row r="26" spans="1:13" ht="36" hidden="1" customHeight="1">
      <c r="A26" s="54"/>
      <c r="B26" s="498"/>
      <c r="C26" s="498"/>
      <c r="D26" s="498"/>
      <c r="E26" s="46"/>
      <c r="F26" s="512"/>
      <c r="G26" s="512"/>
      <c r="H26" s="512"/>
      <c r="I26" s="512"/>
      <c r="J26" s="512"/>
      <c r="K26" s="512"/>
      <c r="L26" s="46"/>
      <c r="M26" s="509"/>
    </row>
    <row r="27" spans="1:13" ht="64.5" customHeight="1">
      <c r="A27" s="54"/>
      <c r="B27" s="1166" t="s">
        <v>498</v>
      </c>
      <c r="C27" s="1166"/>
      <c r="D27" s="498"/>
      <c r="E27" s="503"/>
      <c r="F27" s="503"/>
      <c r="G27" s="503"/>
      <c r="H27" s="503"/>
      <c r="I27" s="503"/>
      <c r="J27" s="503"/>
      <c r="K27" s="503"/>
      <c r="L27" s="46"/>
    </row>
    <row r="28" spans="1:13" ht="55.5" customHeight="1">
      <c r="B28" s="1146" t="s">
        <v>499</v>
      </c>
      <c r="C28" s="1147"/>
      <c r="D28" s="1152" t="s">
        <v>500</v>
      </c>
      <c r="E28" s="1153"/>
      <c r="F28" s="1153"/>
      <c r="G28" s="1153"/>
      <c r="H28" s="1153"/>
      <c r="I28" s="1153"/>
      <c r="J28" s="1153"/>
      <c r="K28" s="1156"/>
      <c r="L28" s="54"/>
      <c r="M28" s="54"/>
    </row>
    <row r="29" spans="1:13" ht="55.5" customHeight="1">
      <c r="B29" s="1146" t="s">
        <v>501</v>
      </c>
      <c r="C29" s="1147"/>
      <c r="D29" s="1152" t="s">
        <v>502</v>
      </c>
      <c r="E29" s="1153"/>
      <c r="F29" s="1153"/>
      <c r="G29" s="1156"/>
      <c r="H29" s="1162" t="s">
        <v>503</v>
      </c>
      <c r="I29" s="1163"/>
      <c r="J29" s="1164"/>
      <c r="K29" s="1165"/>
      <c r="L29" s="54"/>
      <c r="M29" s="54"/>
    </row>
    <row r="30" spans="1:13" ht="55.5" customHeight="1">
      <c r="B30" s="1146" t="s">
        <v>504</v>
      </c>
      <c r="C30" s="1151"/>
      <c r="D30" s="1152" t="s">
        <v>505</v>
      </c>
      <c r="E30" s="1153"/>
      <c r="F30" s="1153"/>
      <c r="G30" s="1154"/>
      <c r="H30" s="1155"/>
      <c r="I30" s="1153"/>
      <c r="J30" s="1153"/>
      <c r="K30" s="1156"/>
      <c r="L30" s="54"/>
      <c r="M30" s="54" t="s">
        <v>506</v>
      </c>
    </row>
    <row r="31" spans="1:13" ht="55.5" customHeight="1">
      <c r="B31" s="1146" t="s">
        <v>507</v>
      </c>
      <c r="C31" s="1147"/>
      <c r="D31" s="1157"/>
      <c r="E31" s="1158"/>
      <c r="F31" s="1158"/>
      <c r="G31" s="1158"/>
      <c r="H31" s="1158"/>
      <c r="I31" s="1158"/>
      <c r="J31" s="1158"/>
      <c r="K31" s="1159"/>
      <c r="L31" s="54"/>
      <c r="M31" s="54"/>
    </row>
    <row r="32" spans="1:13" ht="73.5" customHeight="1">
      <c r="B32" s="1160" t="s">
        <v>508</v>
      </c>
      <c r="C32" s="1161"/>
      <c r="D32" s="1148"/>
      <c r="E32" s="1149"/>
      <c r="F32" s="1149"/>
      <c r="G32" s="1149"/>
      <c r="H32" s="1149"/>
      <c r="I32" s="1149"/>
      <c r="J32" s="1149"/>
      <c r="K32" s="1150"/>
      <c r="L32" s="54"/>
      <c r="M32" s="54" t="s">
        <v>509</v>
      </c>
    </row>
    <row r="33" spans="2:13" ht="73.5" customHeight="1">
      <c r="B33" s="1146" t="s">
        <v>510</v>
      </c>
      <c r="C33" s="1147"/>
      <c r="D33" s="1148"/>
      <c r="E33" s="1149"/>
      <c r="F33" s="1149"/>
      <c r="G33" s="1149"/>
      <c r="H33" s="1149"/>
      <c r="I33" s="1149"/>
      <c r="J33" s="1149"/>
      <c r="K33" s="1150"/>
      <c r="L33" s="54"/>
      <c r="M33" s="54"/>
    </row>
    <row r="34" spans="2:13" ht="25.5" customHeight="1">
      <c r="B34" s="490" t="s">
        <v>511</v>
      </c>
    </row>
    <row r="35" spans="2:13" ht="25.5" customHeight="1"/>
  </sheetData>
  <sheetProtection selectLockedCells="1"/>
  <mergeCells count="33">
    <mergeCell ref="I8:K8"/>
    <mergeCell ref="A2:C2"/>
    <mergeCell ref="C4:J4"/>
    <mergeCell ref="C5:J5"/>
    <mergeCell ref="C6:J6"/>
    <mergeCell ref="I7:K7"/>
    <mergeCell ref="B27:C27"/>
    <mergeCell ref="B10:K10"/>
    <mergeCell ref="G13:L13"/>
    <mergeCell ref="G14:L14"/>
    <mergeCell ref="G15:L15"/>
    <mergeCell ref="G16:I16"/>
    <mergeCell ref="B18:K18"/>
    <mergeCell ref="B20:K20"/>
    <mergeCell ref="B22:C22"/>
    <mergeCell ref="E22:K22"/>
    <mergeCell ref="B23:C23"/>
    <mergeCell ref="E23:K23"/>
    <mergeCell ref="B28:C28"/>
    <mergeCell ref="D28:K28"/>
    <mergeCell ref="B29:C29"/>
    <mergeCell ref="D29:G29"/>
    <mergeCell ref="H29:I29"/>
    <mergeCell ref="J29:K29"/>
    <mergeCell ref="B33:C33"/>
    <mergeCell ref="D33:K33"/>
    <mergeCell ref="B30:C30"/>
    <mergeCell ref="D30:G30"/>
    <mergeCell ref="H30:K30"/>
    <mergeCell ref="B31:C31"/>
    <mergeCell ref="D31:K31"/>
    <mergeCell ref="B32:C32"/>
    <mergeCell ref="D32:K32"/>
  </mergeCells>
  <phoneticPr fontId="8"/>
  <conditionalFormatting sqref="F24:G24">
    <cfRule type="containsText" dxfId="1" priority="1" operator="containsText" text="要入力">
      <formula>NOT(ISERROR(SEARCH("要入力",F24)))</formula>
    </cfRule>
  </conditionalFormatting>
  <conditionalFormatting sqref="H30:K30">
    <cfRule type="expression" dxfId="0" priority="2">
      <formula>NOT($D$30="その他")</formula>
    </cfRule>
  </conditionalFormatting>
  <dataValidations count="3">
    <dataValidation type="list" allowBlank="1" showInputMessage="1" showErrorMessage="1" sqref="D30:G30" xr:uid="{5028A49A-134E-43B9-8D34-1D345D8B7254}">
      <formula1>"普通,当座,その他"</formula1>
    </dataValidation>
    <dataValidation imeMode="halfAlpha" allowBlank="1" showInputMessage="1" showErrorMessage="1" sqref="J29:K29 D31:K31" xr:uid="{759CA0A9-0DE1-4341-9664-C0E0B56E87C4}"/>
    <dataValidation imeMode="halfKatakana" allowBlank="1" showInputMessage="1" showErrorMessage="1" sqref="D32:K32" xr:uid="{36AC76B9-D9EC-4EBF-AED4-E727F9DF29C2}"/>
  </dataValidations>
  <printOptions horizontalCentered="1"/>
  <pageMargins left="0.78740157480314965" right="0.78740157480314965" top="0.78740157480314965" bottom="0.78740157480314965" header="0.31496062992125984" footer="0.59055118110236227"/>
  <pageSetup paperSize="9" scale="56" fitToHeight="0" orientation="portrait"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T57"/>
  <sheetViews>
    <sheetView view="pageBreakPreview" zoomScale="80" zoomScaleNormal="60" zoomScaleSheetLayoutView="80" workbookViewId="0">
      <selection activeCell="A5" sqref="A5"/>
    </sheetView>
  </sheetViews>
  <sheetFormatPr defaultColWidth="9" defaultRowHeight="30" customHeight="1"/>
  <cols>
    <col min="1" max="1" width="5.875" style="46" customWidth="1"/>
    <col min="2" max="2" width="18.625" style="46" customWidth="1"/>
    <col min="3" max="3" width="12.625" style="46" customWidth="1"/>
    <col min="4" max="4" width="12.125" style="46" customWidth="1"/>
    <col min="5" max="5" width="4.625" style="46" customWidth="1"/>
    <col min="6" max="6" width="14.5" style="46" customWidth="1"/>
    <col min="7" max="7" width="12.375" style="46" customWidth="1"/>
    <col min="8" max="8" width="17.75" style="46" customWidth="1"/>
    <col min="9" max="9" width="15.625" style="46" customWidth="1"/>
    <col min="10" max="10" width="9.625" style="46" customWidth="1"/>
    <col min="11" max="11" width="12.625" style="46" customWidth="1"/>
    <col min="12" max="12" width="102.625" style="63" bestFit="1" customWidth="1"/>
    <col min="13" max="16384" width="9" style="46"/>
  </cols>
  <sheetData>
    <row r="1" spans="1:19" s="43" customFormat="1" ht="36.6" customHeight="1">
      <c r="A1" s="647" t="s">
        <v>387</v>
      </c>
      <c r="B1" s="647"/>
      <c r="C1" s="647"/>
      <c r="D1" s="230"/>
      <c r="K1" s="292"/>
      <c r="L1" s="55"/>
    </row>
    <row r="2" spans="1:19" s="43" customFormat="1" ht="6" customHeight="1">
      <c r="B2" s="54"/>
      <c r="L2" s="55"/>
    </row>
    <row r="3" spans="1:19" s="61" customFormat="1" ht="80.099999999999994" customHeight="1">
      <c r="A3" s="654" t="s">
        <v>388</v>
      </c>
      <c r="B3" s="654"/>
      <c r="C3" s="654"/>
      <c r="D3" s="654"/>
      <c r="E3" s="654"/>
      <c r="F3" s="654"/>
      <c r="G3" s="654"/>
      <c r="H3" s="654"/>
      <c r="I3" s="654"/>
      <c r="J3" s="654"/>
      <c r="K3" s="654"/>
      <c r="L3" s="56"/>
      <c r="O3" s="43"/>
      <c r="P3" s="43"/>
      <c r="Q3" s="43"/>
      <c r="R3" s="43"/>
      <c r="S3" s="43"/>
    </row>
    <row r="4" spans="1:19" s="61" customFormat="1" ht="21.75" customHeight="1">
      <c r="A4" s="293"/>
      <c r="B4" s="702"/>
      <c r="C4" s="702"/>
      <c r="D4" s="702"/>
      <c r="E4" s="702"/>
      <c r="F4" s="293"/>
      <c r="G4" s="293"/>
      <c r="H4" s="294"/>
      <c r="I4" s="703"/>
      <c r="J4" s="703"/>
      <c r="K4" s="295"/>
      <c r="L4" s="59"/>
      <c r="O4" s="43"/>
      <c r="P4" s="43"/>
      <c r="Q4" s="43"/>
      <c r="R4" s="43"/>
      <c r="S4" s="43"/>
    </row>
    <row r="5" spans="1:19" s="61" customFormat="1" ht="21.75" customHeight="1">
      <c r="A5" s="296"/>
      <c r="B5" s="297"/>
      <c r="C5" s="297"/>
      <c r="D5" s="297"/>
      <c r="E5" s="297"/>
      <c r="F5" s="297"/>
      <c r="G5" s="297"/>
      <c r="H5" s="298"/>
      <c r="I5" s="705" t="s">
        <v>389</v>
      </c>
      <c r="J5" s="705"/>
      <c r="K5" s="705"/>
      <c r="L5" s="56"/>
      <c r="S5" s="57"/>
    </row>
    <row r="6" spans="1:19" s="254" customFormat="1" ht="21" customHeight="1">
      <c r="A6" s="296"/>
      <c r="B6" s="299" t="s">
        <v>390</v>
      </c>
      <c r="C6" s="297"/>
      <c r="D6" s="297"/>
      <c r="E6" s="297"/>
      <c r="F6" s="297"/>
      <c r="G6" s="297"/>
      <c r="H6" s="297"/>
      <c r="I6" s="297"/>
      <c r="J6" s="297"/>
      <c r="K6" s="297"/>
      <c r="Q6" s="255"/>
    </row>
    <row r="7" spans="1:19" s="254" customFormat="1" ht="11.25" customHeight="1">
      <c r="A7" s="296"/>
      <c r="B7" s="297"/>
      <c r="C7" s="297"/>
      <c r="D7" s="297"/>
      <c r="E7" s="297"/>
      <c r="F7" s="297"/>
      <c r="G7" s="297"/>
      <c r="H7" s="297"/>
      <c r="I7" s="297"/>
      <c r="J7" s="297"/>
      <c r="K7" s="233"/>
      <c r="L7" s="257"/>
      <c r="Q7" s="255"/>
    </row>
    <row r="8" spans="1:19" s="254" customFormat="1" ht="44.25" customHeight="1">
      <c r="A8" s="300"/>
      <c r="B8" s="704" t="s">
        <v>391</v>
      </c>
      <c r="C8" s="704"/>
      <c r="D8" s="704"/>
      <c r="E8" s="704"/>
      <c r="F8" s="704"/>
      <c r="G8" s="704"/>
      <c r="H8" s="704"/>
      <c r="I8" s="704"/>
      <c r="J8" s="704"/>
      <c r="K8" s="704"/>
      <c r="Q8" s="255"/>
    </row>
    <row r="9" spans="1:19" s="61" customFormat="1" ht="12.75" customHeight="1" thickBot="1">
      <c r="A9" s="666"/>
      <c r="B9" s="666"/>
      <c r="C9" s="666"/>
      <c r="D9" s="666"/>
      <c r="E9" s="666"/>
      <c r="F9" s="666"/>
      <c r="G9" s="666"/>
      <c r="H9" s="666"/>
      <c r="I9" s="666"/>
      <c r="J9" s="666"/>
      <c r="K9" s="666"/>
      <c r="L9" s="56"/>
      <c r="S9" s="57"/>
    </row>
    <row r="10" spans="1:19" ht="41.45" customHeight="1">
      <c r="A10" s="655" t="s">
        <v>392</v>
      </c>
      <c r="B10" s="656"/>
      <c r="C10" s="617" t="s">
        <v>393</v>
      </c>
      <c r="D10" s="618"/>
      <c r="E10" s="618"/>
      <c r="F10" s="619"/>
      <c r="G10" s="600" t="s">
        <v>394</v>
      </c>
      <c r="H10" s="601"/>
      <c r="I10" s="657" t="s">
        <v>395</v>
      </c>
      <c r="J10" s="657"/>
      <c r="K10" s="658"/>
      <c r="L10" s="58"/>
    </row>
    <row r="11" spans="1:19" ht="41.45" customHeight="1" thickBot="1">
      <c r="A11" s="659" t="s">
        <v>396</v>
      </c>
      <c r="B11" s="660"/>
      <c r="C11" s="597"/>
      <c r="D11" s="598"/>
      <c r="E11" s="598"/>
      <c r="F11" s="599"/>
      <c r="G11" s="602" t="s">
        <v>397</v>
      </c>
      <c r="H11" s="603"/>
      <c r="I11" s="614"/>
      <c r="J11" s="615"/>
      <c r="K11" s="616"/>
      <c r="L11" s="63" t="s">
        <v>398</v>
      </c>
    </row>
    <row r="12" spans="1:19" ht="21.75" hidden="1" customHeight="1" thickTop="1">
      <c r="A12" s="697" t="s">
        <v>399</v>
      </c>
      <c r="B12" s="270" t="s">
        <v>400</v>
      </c>
      <c r="C12" s="610"/>
      <c r="D12" s="611"/>
      <c r="E12" s="612"/>
      <c r="F12" s="612"/>
      <c r="G12" s="612"/>
      <c r="H12" s="612"/>
      <c r="I12" s="612"/>
      <c r="J12" s="612"/>
      <c r="K12" s="613"/>
      <c r="L12" s="58"/>
    </row>
    <row r="13" spans="1:19" ht="36.6" customHeight="1" thickTop="1">
      <c r="A13" s="667"/>
      <c r="B13" s="64" t="s">
        <v>401</v>
      </c>
      <c r="C13" s="605"/>
      <c r="D13" s="605"/>
      <c r="E13" s="605"/>
      <c r="F13" s="605"/>
      <c r="G13" s="605"/>
      <c r="H13" s="605"/>
      <c r="I13" s="605"/>
      <c r="J13" s="605"/>
      <c r="K13" s="606"/>
      <c r="L13" s="58"/>
    </row>
    <row r="14" spans="1:19" ht="26.25" customHeight="1">
      <c r="A14" s="667"/>
      <c r="B14" s="663" t="s">
        <v>402</v>
      </c>
      <c r="C14" s="258" t="s">
        <v>403</v>
      </c>
      <c r="D14" s="259"/>
      <c r="E14" s="232" t="s">
        <v>298</v>
      </c>
      <c r="F14" s="260"/>
      <c r="G14" s="607"/>
      <c r="H14" s="608"/>
      <c r="I14" s="608"/>
      <c r="J14" s="608"/>
      <c r="K14" s="609"/>
      <c r="L14" s="604" t="s">
        <v>404</v>
      </c>
    </row>
    <row r="15" spans="1:19" ht="15" customHeight="1">
      <c r="A15" s="667"/>
      <c r="B15" s="664"/>
      <c r="C15" s="661" t="s">
        <v>405</v>
      </c>
      <c r="D15" s="662"/>
      <c r="E15" s="648" t="s">
        <v>406</v>
      </c>
      <c r="F15" s="649"/>
      <c r="G15" s="649"/>
      <c r="H15" s="649"/>
      <c r="I15" s="649"/>
      <c r="J15" s="649"/>
      <c r="K15" s="650"/>
      <c r="L15" s="604"/>
    </row>
    <row r="16" spans="1:19" ht="36.6" customHeight="1">
      <c r="A16" s="667"/>
      <c r="B16" s="665"/>
      <c r="C16" s="546"/>
      <c r="D16" s="547"/>
      <c r="E16" s="540"/>
      <c r="F16" s="541"/>
      <c r="G16" s="541"/>
      <c r="H16" s="541"/>
      <c r="I16" s="541"/>
      <c r="J16" s="541"/>
      <c r="K16" s="651"/>
      <c r="L16" s="604"/>
    </row>
    <row r="17" spans="1:12" s="43" customFormat="1" ht="26.25" customHeight="1">
      <c r="A17" s="667"/>
      <c r="B17" s="707" t="s">
        <v>407</v>
      </c>
      <c r="C17" s="258" t="s">
        <v>403</v>
      </c>
      <c r="D17" s="259"/>
      <c r="E17" s="232" t="s">
        <v>298</v>
      </c>
      <c r="F17" s="260"/>
      <c r="G17" s="607"/>
      <c r="H17" s="608"/>
      <c r="I17" s="608"/>
      <c r="J17" s="608"/>
      <c r="K17" s="609"/>
      <c r="L17" s="537" t="s">
        <v>408</v>
      </c>
    </row>
    <row r="18" spans="1:12" s="43" customFormat="1" ht="15" customHeight="1">
      <c r="A18" s="667"/>
      <c r="B18" s="708"/>
      <c r="C18" s="544" t="s">
        <v>405</v>
      </c>
      <c r="D18" s="545"/>
      <c r="E18" s="556" t="s">
        <v>409</v>
      </c>
      <c r="F18" s="557"/>
      <c r="G18" s="557"/>
      <c r="H18" s="557"/>
      <c r="I18" s="558"/>
      <c r="J18" s="556" t="s">
        <v>410</v>
      </c>
      <c r="K18" s="559"/>
      <c r="L18" s="537"/>
    </row>
    <row r="19" spans="1:12" s="43" customFormat="1" ht="33.75" customHeight="1">
      <c r="A19" s="667"/>
      <c r="B19" s="709"/>
      <c r="C19" s="546"/>
      <c r="D19" s="547"/>
      <c r="E19" s="540"/>
      <c r="F19" s="541"/>
      <c r="G19" s="541"/>
      <c r="H19" s="541"/>
      <c r="I19" s="542"/>
      <c r="J19" s="540"/>
      <c r="K19" s="543"/>
      <c r="L19" s="537"/>
    </row>
    <row r="20" spans="1:12" ht="36.6" customHeight="1">
      <c r="A20" s="667"/>
      <c r="B20" s="65" t="s">
        <v>411</v>
      </c>
      <c r="C20" s="540"/>
      <c r="D20" s="541"/>
      <c r="E20" s="541"/>
      <c r="F20" s="542"/>
      <c r="G20" s="551" t="s">
        <v>412</v>
      </c>
      <c r="H20" s="552"/>
      <c r="I20" s="570"/>
      <c r="J20" s="570"/>
      <c r="K20" s="571"/>
      <c r="L20" s="58"/>
    </row>
    <row r="21" spans="1:12" ht="36.6" customHeight="1" thickBot="1">
      <c r="A21" s="698"/>
      <c r="B21" s="269" t="s">
        <v>413</v>
      </c>
      <c r="C21" s="548"/>
      <c r="D21" s="549"/>
      <c r="E21" s="549"/>
      <c r="F21" s="550"/>
      <c r="G21" s="699" t="s">
        <v>414</v>
      </c>
      <c r="H21" s="700"/>
      <c r="I21" s="553"/>
      <c r="J21" s="554"/>
      <c r="K21" s="555"/>
      <c r="L21" s="58"/>
    </row>
    <row r="22" spans="1:12" s="43" customFormat="1" ht="35.25" customHeight="1" thickTop="1">
      <c r="A22" s="620" t="s">
        <v>415</v>
      </c>
      <c r="B22" s="271" t="s">
        <v>416</v>
      </c>
      <c r="C22" s="560"/>
      <c r="D22" s="561"/>
      <c r="E22" s="561"/>
      <c r="F22" s="562"/>
      <c r="G22" s="625" t="s">
        <v>417</v>
      </c>
      <c r="H22" s="625"/>
      <c r="I22" s="626"/>
      <c r="J22" s="563"/>
      <c r="K22" s="564"/>
      <c r="L22" s="256"/>
    </row>
    <row r="23" spans="1:12" s="43" customFormat="1" ht="35.25" customHeight="1">
      <c r="A23" s="621"/>
      <c r="B23" s="44" t="s">
        <v>400</v>
      </c>
      <c r="C23" s="627"/>
      <c r="D23" s="628"/>
      <c r="E23" s="628"/>
      <c r="F23" s="629"/>
      <c r="G23" s="630" t="s">
        <v>418</v>
      </c>
      <c r="H23" s="630"/>
      <c r="I23" s="623"/>
      <c r="J23" s="570"/>
      <c r="K23" s="571"/>
      <c r="L23" s="45"/>
    </row>
    <row r="24" spans="1:12" s="43" customFormat="1" ht="35.25" customHeight="1" thickBot="1">
      <c r="A24" s="622"/>
      <c r="B24" s="272" t="s">
        <v>419</v>
      </c>
      <c r="C24" s="567"/>
      <c r="D24" s="568"/>
      <c r="E24" s="568"/>
      <c r="F24" s="569"/>
      <c r="G24" s="624" t="s">
        <v>420</v>
      </c>
      <c r="H24" s="624"/>
      <c r="I24" s="572"/>
      <c r="J24" s="573"/>
      <c r="K24" s="574"/>
      <c r="L24" s="45"/>
    </row>
    <row r="25" spans="1:12" s="43" customFormat="1" ht="35.25" customHeight="1" thickTop="1">
      <c r="A25" s="620" t="s">
        <v>421</v>
      </c>
      <c r="B25" s="271" t="s">
        <v>416</v>
      </c>
      <c r="C25" s="560"/>
      <c r="D25" s="561"/>
      <c r="E25" s="561"/>
      <c r="F25" s="562"/>
      <c r="G25" s="710" t="s">
        <v>422</v>
      </c>
      <c r="H25" s="711"/>
      <c r="I25" s="563"/>
      <c r="J25" s="563"/>
      <c r="K25" s="564"/>
      <c r="L25" s="45"/>
    </row>
    <row r="26" spans="1:12" s="43" customFormat="1" ht="35.25" customHeight="1">
      <c r="A26" s="652"/>
      <c r="B26" s="44" t="s">
        <v>400</v>
      </c>
      <c r="C26" s="627"/>
      <c r="D26" s="628"/>
      <c r="E26" s="628"/>
      <c r="F26" s="629"/>
      <c r="G26" s="712" t="s">
        <v>418</v>
      </c>
      <c r="H26" s="713"/>
      <c r="I26" s="570"/>
      <c r="J26" s="570"/>
      <c r="K26" s="571"/>
      <c r="L26" s="45"/>
    </row>
    <row r="27" spans="1:12" s="43" customFormat="1" ht="35.25" customHeight="1" thickBot="1">
      <c r="A27" s="653"/>
      <c r="B27" s="272" t="s">
        <v>419</v>
      </c>
      <c r="C27" s="567"/>
      <c r="D27" s="568"/>
      <c r="E27" s="568"/>
      <c r="F27" s="569"/>
      <c r="G27" s="714" t="s">
        <v>423</v>
      </c>
      <c r="H27" s="715"/>
      <c r="I27" s="572"/>
      <c r="J27" s="573"/>
      <c r="K27" s="574"/>
      <c r="L27" s="45"/>
    </row>
    <row r="28" spans="1:12" ht="21.75" customHeight="1" thickTop="1">
      <c r="A28" s="667" t="s">
        <v>424</v>
      </c>
      <c r="B28" s="274" t="s">
        <v>400</v>
      </c>
      <c r="C28" s="578"/>
      <c r="D28" s="579"/>
      <c r="E28" s="579"/>
      <c r="F28" s="579"/>
      <c r="G28" s="579"/>
      <c r="H28" s="579"/>
      <c r="I28" s="579"/>
      <c r="J28" s="579"/>
      <c r="K28" s="580"/>
    </row>
    <row r="29" spans="1:12" ht="60" customHeight="1">
      <c r="A29" s="667"/>
      <c r="B29" s="273" t="s">
        <v>425</v>
      </c>
      <c r="C29" s="581"/>
      <c r="D29" s="581"/>
      <c r="E29" s="581"/>
      <c r="F29" s="581"/>
      <c r="G29" s="581"/>
      <c r="H29" s="581"/>
      <c r="I29" s="581"/>
      <c r="J29" s="581"/>
      <c r="K29" s="582"/>
      <c r="L29" s="66"/>
    </row>
    <row r="30" spans="1:12" ht="15" hidden="1" customHeight="1">
      <c r="A30" s="667"/>
      <c r="B30" s="701" t="s">
        <v>426</v>
      </c>
      <c r="C30" s="67" t="s">
        <v>427</v>
      </c>
      <c r="D30" s="68"/>
      <c r="E30" s="648" t="s">
        <v>425</v>
      </c>
      <c r="F30" s="649"/>
      <c r="G30" s="649"/>
      <c r="H30" s="649"/>
      <c r="I30" s="649"/>
      <c r="J30" s="706"/>
      <c r="K30" s="237" t="s">
        <v>428</v>
      </c>
      <c r="L30" s="70" t="s">
        <v>429</v>
      </c>
    </row>
    <row r="31" spans="1:12" ht="60" hidden="1" customHeight="1">
      <c r="A31" s="667"/>
      <c r="B31" s="701"/>
      <c r="C31" s="62" t="s">
        <v>430</v>
      </c>
      <c r="D31" s="231"/>
      <c r="E31" s="575"/>
      <c r="F31" s="576"/>
      <c r="G31" s="576"/>
      <c r="H31" s="576"/>
      <c r="I31" s="576"/>
      <c r="J31" s="577"/>
      <c r="K31" s="238"/>
      <c r="L31" s="70" t="s">
        <v>431</v>
      </c>
    </row>
    <row r="32" spans="1:12" ht="60" hidden="1" customHeight="1">
      <c r="A32" s="667"/>
      <c r="B32" s="701"/>
      <c r="C32" s="62" t="s">
        <v>432</v>
      </c>
      <c r="D32" s="231"/>
      <c r="E32" s="575"/>
      <c r="F32" s="576"/>
      <c r="G32" s="576"/>
      <c r="H32" s="576"/>
      <c r="I32" s="576"/>
      <c r="J32" s="577"/>
      <c r="K32" s="238"/>
      <c r="L32" s="70" t="s">
        <v>429</v>
      </c>
    </row>
    <row r="33" spans="1:20" ht="60" hidden="1" customHeight="1">
      <c r="A33" s="667"/>
      <c r="B33" s="701"/>
      <c r="C33" s="62" t="s">
        <v>433</v>
      </c>
      <c r="D33" s="231"/>
      <c r="E33" s="575"/>
      <c r="F33" s="576"/>
      <c r="G33" s="576"/>
      <c r="H33" s="576"/>
      <c r="I33" s="576"/>
      <c r="J33" s="577"/>
      <c r="K33" s="238"/>
      <c r="L33" s="70" t="s">
        <v>429</v>
      </c>
    </row>
    <row r="34" spans="1:20" ht="21" customHeight="1">
      <c r="A34" s="667"/>
      <c r="B34" s="695" t="s">
        <v>434</v>
      </c>
      <c r="C34" s="677" t="s">
        <v>435</v>
      </c>
      <c r="D34" s="685"/>
      <c r="E34" s="262"/>
      <c r="F34" s="678" t="s">
        <v>436</v>
      </c>
      <c r="G34" s="683"/>
      <c r="H34" s="677" t="s">
        <v>437</v>
      </c>
      <c r="I34" s="678"/>
      <c r="J34" s="678"/>
      <c r="K34" s="679"/>
    </row>
    <row r="35" spans="1:20" ht="36" customHeight="1">
      <c r="A35" s="667"/>
      <c r="B35" s="696"/>
      <c r="C35" s="681"/>
      <c r="D35" s="682"/>
      <c r="E35" s="263" t="s">
        <v>438</v>
      </c>
      <c r="F35" s="684"/>
      <c r="G35" s="684"/>
      <c r="H35" s="223" t="s">
        <v>536</v>
      </c>
      <c r="I35" s="680" t="s">
        <v>536</v>
      </c>
      <c r="J35" s="680"/>
      <c r="K35" s="241">
        <v>0</v>
      </c>
      <c r="L35" s="63" t="s">
        <v>439</v>
      </c>
    </row>
    <row r="36" spans="1:20" ht="15" customHeight="1">
      <c r="A36" s="667"/>
      <c r="B36" s="686" t="s">
        <v>440</v>
      </c>
      <c r="C36" s="591" t="s">
        <v>441</v>
      </c>
      <c r="D36" s="592"/>
      <c r="E36" s="592"/>
      <c r="F36" s="592"/>
      <c r="G36" s="593"/>
      <c r="H36" s="585" t="s">
        <v>442</v>
      </c>
      <c r="I36" s="586"/>
      <c r="J36" s="586"/>
      <c r="K36" s="587"/>
    </row>
    <row r="37" spans="1:20" ht="15" customHeight="1">
      <c r="A37" s="667"/>
      <c r="B37" s="687"/>
      <c r="C37" s="594"/>
      <c r="D37" s="595"/>
      <c r="E37" s="595"/>
      <c r="F37" s="595"/>
      <c r="G37" s="596"/>
      <c r="H37" s="588"/>
      <c r="I37" s="589"/>
      <c r="J37" s="589"/>
      <c r="K37" s="590"/>
    </row>
    <row r="38" spans="1:20" ht="30" customHeight="1">
      <c r="A38" s="667"/>
      <c r="B38" s="687"/>
      <c r="C38" s="583" t="s">
        <v>443</v>
      </c>
      <c r="D38" s="583"/>
      <c r="E38" s="584"/>
      <c r="F38" s="264"/>
      <c r="G38" s="244"/>
      <c r="H38" s="583" t="s">
        <v>444</v>
      </c>
      <c r="I38" s="584"/>
      <c r="J38" s="538"/>
      <c r="K38" s="539"/>
      <c r="L38" s="308" t="s">
        <v>259</v>
      </c>
    </row>
    <row r="39" spans="1:20" ht="30" customHeight="1" thickBot="1">
      <c r="A39" s="667"/>
      <c r="B39" s="687"/>
      <c r="C39" s="631" t="s">
        <v>445</v>
      </c>
      <c r="D39" s="631"/>
      <c r="E39" s="632"/>
      <c r="F39" s="265"/>
      <c r="G39" s="245"/>
      <c r="H39" s="645" t="s">
        <v>446</v>
      </c>
      <c r="I39" s="646"/>
      <c r="J39" s="565"/>
      <c r="K39" s="566"/>
    </row>
    <row r="40" spans="1:20" ht="30" customHeight="1" thickBot="1">
      <c r="A40" s="667"/>
      <c r="B40" s="687"/>
      <c r="C40" s="631" t="s">
        <v>447</v>
      </c>
      <c r="D40" s="631"/>
      <c r="E40" s="632"/>
      <c r="F40" s="265"/>
      <c r="G40" s="246"/>
      <c r="H40" s="637" t="s">
        <v>448</v>
      </c>
      <c r="I40" s="638"/>
      <c r="J40" s="675"/>
      <c r="K40" s="676"/>
      <c r="L40" s="71"/>
    </row>
    <row r="41" spans="1:20" ht="30" customHeight="1" thickTop="1" thickBot="1">
      <c r="A41" s="667"/>
      <c r="B41" s="687"/>
      <c r="C41" s="631" t="s">
        <v>449</v>
      </c>
      <c r="D41" s="631"/>
      <c r="E41" s="632"/>
      <c r="F41" s="265"/>
      <c r="G41" s="301"/>
      <c r="H41" s="639" t="s">
        <v>537</v>
      </c>
      <c r="I41" s="640"/>
      <c r="J41" s="643"/>
      <c r="K41" s="644"/>
      <c r="L41" s="71"/>
    </row>
    <row r="42" spans="1:20" ht="30" customHeight="1" thickTop="1" thickBot="1">
      <c r="A42" s="667"/>
      <c r="B42" s="687"/>
      <c r="C42" s="633" t="s">
        <v>450</v>
      </c>
      <c r="D42" s="633"/>
      <c r="E42" s="634"/>
      <c r="F42" s="266"/>
      <c r="G42" s="247"/>
      <c r="H42" s="635" t="s">
        <v>451</v>
      </c>
      <c r="I42" s="636"/>
      <c r="J42" s="641"/>
      <c r="K42" s="642"/>
      <c r="L42" s="71"/>
    </row>
    <row r="43" spans="1:20" ht="30" customHeight="1" thickBot="1">
      <c r="A43" s="667"/>
      <c r="B43" s="687"/>
      <c r="C43" s="669" t="s">
        <v>452</v>
      </c>
      <c r="D43" s="689"/>
      <c r="E43" s="670"/>
      <c r="F43" s="267"/>
      <c r="G43" s="240"/>
      <c r="H43" s="669" t="s">
        <v>453</v>
      </c>
      <c r="I43" s="670"/>
      <c r="J43" s="671"/>
      <c r="K43" s="672"/>
      <c r="L43" s="71"/>
    </row>
    <row r="44" spans="1:20" ht="30" customHeight="1" thickBot="1">
      <c r="A44" s="668"/>
      <c r="B44" s="688"/>
      <c r="C44" s="690" t="s">
        <v>538</v>
      </c>
      <c r="D44" s="691"/>
      <c r="E44" s="692"/>
      <c r="F44" s="290"/>
      <c r="G44" s="239"/>
      <c r="H44" s="693" t="s">
        <v>539</v>
      </c>
      <c r="I44" s="694"/>
      <c r="J44" s="673"/>
      <c r="K44" s="674"/>
      <c r="L44" s="71"/>
    </row>
    <row r="45" spans="1:20" ht="30" customHeight="1">
      <c r="A45" s="275"/>
      <c r="B45" s="233"/>
    </row>
    <row r="46" spans="1:20" ht="15" customHeight="1">
      <c r="A46" s="173"/>
      <c r="E46" s="69"/>
      <c r="F46" s="69"/>
      <c r="G46" s="69"/>
      <c r="I46" s="69"/>
      <c r="J46" s="69"/>
      <c r="K46" s="69"/>
    </row>
    <row r="47" spans="1:20" ht="30" customHeight="1">
      <c r="L47" s="58"/>
      <c r="M47" s="63"/>
      <c r="N47" s="63"/>
      <c r="O47" s="63"/>
      <c r="P47" s="63"/>
      <c r="Q47" s="63"/>
      <c r="R47" s="63"/>
      <c r="S47" s="63"/>
      <c r="T47" s="63"/>
    </row>
    <row r="48" spans="1:20" ht="30" customHeight="1">
      <c r="L48" s="58"/>
      <c r="M48" s="63"/>
      <c r="N48" s="63"/>
      <c r="O48" s="63"/>
      <c r="P48" s="63"/>
      <c r="Q48" s="63"/>
      <c r="R48" s="63"/>
      <c r="S48" s="63"/>
      <c r="T48" s="63"/>
    </row>
    <row r="49" spans="2:20" ht="30" customHeight="1">
      <c r="L49" s="58"/>
      <c r="M49" s="63"/>
      <c r="N49" s="63"/>
      <c r="O49" s="63"/>
      <c r="P49" s="63"/>
      <c r="Q49" s="63"/>
      <c r="R49" s="63"/>
      <c r="S49" s="63"/>
      <c r="T49" s="63"/>
    </row>
    <row r="50" spans="2:20" ht="30" customHeight="1">
      <c r="B50" s="306">
        <v>0</v>
      </c>
      <c r="L50" s="58"/>
      <c r="M50" s="63"/>
      <c r="N50" s="63"/>
      <c r="O50" s="63"/>
      <c r="P50" s="63"/>
      <c r="Q50" s="63"/>
      <c r="R50" s="63"/>
      <c r="S50" s="63"/>
      <c r="T50" s="63"/>
    </row>
    <row r="51" spans="2:20" ht="30" customHeight="1">
      <c r="B51" s="306">
        <v>0</v>
      </c>
      <c r="L51" s="58"/>
      <c r="M51" s="63"/>
      <c r="N51" s="63"/>
      <c r="O51" s="63"/>
      <c r="P51" s="63"/>
      <c r="Q51" s="63"/>
      <c r="R51" s="63"/>
      <c r="S51" s="63"/>
      <c r="T51" s="63"/>
    </row>
    <row r="52" spans="2:20" ht="30" customHeight="1">
      <c r="B52" s="306">
        <v>0</v>
      </c>
      <c r="L52" s="58"/>
      <c r="M52" s="63"/>
      <c r="N52" s="63"/>
      <c r="O52" s="63"/>
      <c r="P52" s="63"/>
      <c r="Q52" s="63"/>
      <c r="R52" s="63"/>
      <c r="S52" s="63"/>
      <c r="T52" s="63"/>
    </row>
    <row r="53" spans="2:20" ht="30" customHeight="1">
      <c r="B53" s="306">
        <v>0</v>
      </c>
    </row>
    <row r="54" spans="2:20" ht="30" customHeight="1">
      <c r="B54" s="306">
        <v>0</v>
      </c>
    </row>
    <row r="55" spans="2:20" ht="30" customHeight="1">
      <c r="B55" s="306">
        <v>0</v>
      </c>
    </row>
    <row r="56" spans="2:20" ht="30" customHeight="1">
      <c r="B56" s="306">
        <v>0</v>
      </c>
    </row>
    <row r="57" spans="2:20" ht="30" customHeight="1">
      <c r="B57" s="306"/>
    </row>
  </sheetData>
  <mergeCells count="99">
    <mergeCell ref="A12:A21"/>
    <mergeCell ref="G21:H21"/>
    <mergeCell ref="G17:K17"/>
    <mergeCell ref="B30:B33"/>
    <mergeCell ref="B4:E4"/>
    <mergeCell ref="I4:J4"/>
    <mergeCell ref="B8:K8"/>
    <mergeCell ref="I5:K5"/>
    <mergeCell ref="E30:J30"/>
    <mergeCell ref="E31:J31"/>
    <mergeCell ref="E32:J32"/>
    <mergeCell ref="B17:B19"/>
    <mergeCell ref="G25:H25"/>
    <mergeCell ref="G26:H26"/>
    <mergeCell ref="G27:H27"/>
    <mergeCell ref="I20:K20"/>
    <mergeCell ref="A28:A44"/>
    <mergeCell ref="H43:I43"/>
    <mergeCell ref="J43:K43"/>
    <mergeCell ref="J44:K44"/>
    <mergeCell ref="J40:K40"/>
    <mergeCell ref="H34:K34"/>
    <mergeCell ref="I35:J35"/>
    <mergeCell ref="C35:D35"/>
    <mergeCell ref="F34:G34"/>
    <mergeCell ref="F35:G35"/>
    <mergeCell ref="C34:D34"/>
    <mergeCell ref="B36:B44"/>
    <mergeCell ref="C43:E43"/>
    <mergeCell ref="C44:E44"/>
    <mergeCell ref="H44:I44"/>
    <mergeCell ref="B34:B35"/>
    <mergeCell ref="J42:K42"/>
    <mergeCell ref="J41:K41"/>
    <mergeCell ref="H39:I39"/>
    <mergeCell ref="A1:C1"/>
    <mergeCell ref="E15:K15"/>
    <mergeCell ref="E16:K16"/>
    <mergeCell ref="A25:A27"/>
    <mergeCell ref="A3:K3"/>
    <mergeCell ref="A10:B10"/>
    <mergeCell ref="I10:K10"/>
    <mergeCell ref="A11:B11"/>
    <mergeCell ref="C15:D15"/>
    <mergeCell ref="B14:B16"/>
    <mergeCell ref="A9:K9"/>
    <mergeCell ref="C20:F20"/>
    <mergeCell ref="C26:F26"/>
    <mergeCell ref="C40:E40"/>
    <mergeCell ref="C41:E41"/>
    <mergeCell ref="C42:E42"/>
    <mergeCell ref="C38:E38"/>
    <mergeCell ref="H42:I42"/>
    <mergeCell ref="C39:E39"/>
    <mergeCell ref="H40:I40"/>
    <mergeCell ref="H41:I41"/>
    <mergeCell ref="A22:A24"/>
    <mergeCell ref="I23:K23"/>
    <mergeCell ref="C24:F24"/>
    <mergeCell ref="G24:H24"/>
    <mergeCell ref="I24:K24"/>
    <mergeCell ref="C22:F22"/>
    <mergeCell ref="G22:H22"/>
    <mergeCell ref="I22:K22"/>
    <mergeCell ref="C23:F23"/>
    <mergeCell ref="G23:H23"/>
    <mergeCell ref="C11:F11"/>
    <mergeCell ref="G10:H10"/>
    <mergeCell ref="G11:H11"/>
    <mergeCell ref="L14:L16"/>
    <mergeCell ref="C13:K13"/>
    <mergeCell ref="C16:D16"/>
    <mergeCell ref="G14:K14"/>
    <mergeCell ref="C12:K12"/>
    <mergeCell ref="I11:K11"/>
    <mergeCell ref="C10:F10"/>
    <mergeCell ref="J39:K39"/>
    <mergeCell ref="C27:F27"/>
    <mergeCell ref="I26:K26"/>
    <mergeCell ref="I27:K27"/>
    <mergeCell ref="E33:J33"/>
    <mergeCell ref="C28:K28"/>
    <mergeCell ref="C29:K29"/>
    <mergeCell ref="H38:I38"/>
    <mergeCell ref="H36:K37"/>
    <mergeCell ref="C36:G37"/>
    <mergeCell ref="L17:L19"/>
    <mergeCell ref="J38:K38"/>
    <mergeCell ref="E19:I19"/>
    <mergeCell ref="J19:K19"/>
    <mergeCell ref="C18:D18"/>
    <mergeCell ref="C19:D19"/>
    <mergeCell ref="C21:F21"/>
    <mergeCell ref="G20:H20"/>
    <mergeCell ref="I21:K21"/>
    <mergeCell ref="E18:I18"/>
    <mergeCell ref="J18:K18"/>
    <mergeCell ref="C25:F25"/>
    <mergeCell ref="I25:K25"/>
  </mergeCells>
  <phoneticPr fontId="8"/>
  <dataValidations count="17">
    <dataValidation type="list" allowBlank="1" showInputMessage="1" showErrorMessage="1" sqref="C11" xr:uid="{00000000-0002-0000-0200-000002000000}">
      <formula1>応募分野</formula1>
    </dataValidation>
    <dataValidation imeMode="halfAlpha" operator="greaterThanOrEqual" allowBlank="1" showInputMessage="1" showErrorMessage="1" sqref="C15 C18" xr:uid="{00000000-0002-0000-0200-000003000000}"/>
    <dataValidation type="list" allowBlank="1" showInputMessage="1" sqref="C16" xr:uid="{00000000-0002-0000-0200-000004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出発日を入力してください。" error="2024/4/1～2025/3/31で記載してください。" sqref="C35:D35" xr:uid="{00000000-0002-0000-0200-000008000000}">
      <formula1>45383</formula1>
      <formula2>45747</formula2>
    </dataValidation>
    <dataValidation imeMode="fullKatakana" allowBlank="1" showInputMessage="1" showErrorMessage="1" sqref="C28:K28 C26 C23:D23" xr:uid="{00000000-0002-0000-0200-00000A000000}"/>
    <dataValidation allowBlank="1" showInputMessage="1" showErrorMessage="1" prompt="姓と名の間は全角1字スペースを空けてください。" sqref="C20 G21 C24:F24" xr:uid="{FF4E861C-59EF-46C8-B726-A44257CA48E7}"/>
    <dataValidation type="list" allowBlank="1" showInputMessage="1" showErrorMessage="1" sqref="I11" xr:uid="{00000000-0002-0000-0200-000001000000}">
      <formula1>INDIRECT($C$11)</formula1>
    </dataValidation>
    <dataValidation imeMode="halfAlpha" allowBlank="1" showInputMessage="1" showErrorMessage="1" prompt="ハイフンを入れた形式で入力してください。_x000a_ex.) 03-3265-7411" sqref="I20:K21 I25:K26 I22:I23" xr:uid="{00000000-0002-0000-0200-00000B000000}"/>
    <dataValidation imeMode="halfAlpha" allowBlank="1" showInputMessage="1" showErrorMessage="1" sqref="I24 I27:K27 C14 C17 G17:K17 G14:K14" xr:uid="{00000000-0002-0000-0200-00000C000000}"/>
    <dataValidation imeMode="fullKatakana" allowBlank="1" showInputMessage="1" showErrorMessage="1" prompt="法人格（一般社団法人等）部分のフリガナは不要（入力しないでください）です。_x000a_数字もカタカナ表記としてください。_x000a_" sqref="C12:K12" xr:uid="{00000000-0002-0000-0200-000010000000}"/>
    <dataValidation type="textLength" operator="lessThanOrEqual" allowBlank="1" showInputMessage="1" showErrorMessage="1" error="60字を超えています。" prompt="建物名含め、正確にご記入ください。_x000a_60字以内で入力してください。" sqref="E16:K16" xr:uid="{13D64291-7F60-42D6-9F02-E6FF99143080}">
      <formula1>60</formula1>
    </dataValidation>
    <dataValidation allowBlank="1" showInputMessage="1" showErrorMessage="1" prompt="法人格の後に全角スペースを入れてください。_x000a_ex.)一般社団法人　○○、株式会社　△△" sqref="C13:K13" xr:uid="{D9BEC83C-7D40-4E1E-8A3A-60B4DE64D8C2}"/>
    <dataValidation type="date" allowBlank="1" showInputMessage="1" showErrorMessage="1" errorTitle="帰国日を入力してください。" error="2024/4/1～2025/3/31で記載してください。" sqref="F35:G35" xr:uid="{CF5C2697-1EAA-4052-8295-ED7973617F04}">
      <formula1>45383</formula1>
      <formula2>45747</formula2>
    </dataValidation>
    <dataValidation type="list" allowBlank="1" showInputMessage="1" showErrorMessage="1" sqref="C19" xr:uid="{E42724FF-8B64-4C7F-9D43-DC3D0B28C6E4}">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prompt="半角英数字でご入力ください。" sqref="F17 D14 D17 F14" xr:uid="{318F8D2C-9211-4C62-A13D-390670FC540D}"/>
    <dataValidation operator="lessThanOrEqual" allowBlank="1" showInputMessage="1" showErrorMessage="1" prompt="送付先の氏名・所属等をご記入ください。" sqref="J19:K19" xr:uid="{2FA87C18-F811-4D10-9D07-2D85B84A5816}"/>
    <dataValidation type="textLength" operator="lessThanOrEqual" allowBlank="1" showInputMessage="1" showErrorMessage="1" prompt="建物名を含め_x000a_正確にご記入ください。_x000a_同上不可。" sqref="E19" xr:uid="{0ED00A0E-64D5-46E8-8ACC-7EAE25B2E557}">
      <formula1>60</formula1>
    </dataValidation>
  </dataValidations>
  <pageMargins left="0.70866141732283472" right="0.70866141732283472" top="0.39370078740157483" bottom="0.39370078740157483" header="0" footer="0"/>
  <pageSetup paperSize="9" scale="58" orientation="portrait" cellComments="asDisplayed" r:id="rId1"/>
  <headerFooter scaleWithDoc="0">
    <oddFooter>&amp;R&amp;"ＭＳ ゴシック,標準"&amp;12整理番号：（事務局記入欄）</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0FCB8-E40E-4AEF-B04F-6BC3E0AD3EC0}">
  <sheetPr>
    <pageSetUpPr fitToPage="1"/>
  </sheetPr>
  <dimension ref="A1:T54"/>
  <sheetViews>
    <sheetView view="pageBreakPreview" zoomScale="70" zoomScaleNormal="70" zoomScaleSheetLayoutView="70" workbookViewId="0">
      <selection activeCell="C15" sqref="C15:K15"/>
    </sheetView>
  </sheetViews>
  <sheetFormatPr defaultColWidth="9" defaultRowHeight="30" customHeight="1"/>
  <cols>
    <col min="1" max="1" width="5.625" style="46" customWidth="1"/>
    <col min="2" max="2" width="18.625" style="46" customWidth="1"/>
    <col min="3" max="3" width="10.625" style="46" customWidth="1"/>
    <col min="4" max="4" width="12.125" style="46" customWidth="1"/>
    <col min="5" max="5" width="4.625" style="46" customWidth="1"/>
    <col min="6" max="6" width="16.625" style="46" customWidth="1"/>
    <col min="7" max="7" width="13.625" style="46" customWidth="1"/>
    <col min="8" max="8" width="16.625" style="46" customWidth="1"/>
    <col min="9" max="9" width="15.625" style="46" customWidth="1"/>
    <col min="10" max="10" width="16.625" style="46" customWidth="1"/>
    <col min="11" max="11" width="13.625" style="46" customWidth="1"/>
    <col min="12" max="12" width="102.625" style="63" customWidth="1"/>
    <col min="13" max="16384" width="9" style="46"/>
  </cols>
  <sheetData>
    <row r="1" spans="1:19" s="43" customFormat="1" ht="36.6" customHeight="1">
      <c r="A1" s="724" t="s">
        <v>299</v>
      </c>
      <c r="B1" s="725"/>
      <c r="C1" s="725"/>
      <c r="J1" s="330"/>
      <c r="K1" s="330"/>
      <c r="L1" s="55"/>
    </row>
    <row r="2" spans="1:19" s="43" customFormat="1" ht="6" customHeight="1">
      <c r="B2" s="54"/>
      <c r="L2" s="55"/>
    </row>
    <row r="3" spans="1:19" s="61" customFormat="1" ht="79.900000000000006" customHeight="1">
      <c r="A3" s="654" t="s">
        <v>526</v>
      </c>
      <c r="B3" s="654"/>
      <c r="C3" s="654"/>
      <c r="D3" s="654"/>
      <c r="E3" s="654"/>
      <c r="F3" s="654"/>
      <c r="G3" s="654"/>
      <c r="H3" s="654"/>
      <c r="I3" s="654"/>
      <c r="J3" s="654"/>
      <c r="K3" s="654"/>
      <c r="L3" s="56"/>
      <c r="O3" s="43"/>
      <c r="P3" s="43"/>
      <c r="Q3" s="43"/>
      <c r="R3" s="43"/>
      <c r="S3" s="43"/>
    </row>
    <row r="4" spans="1:19" s="61" customFormat="1" ht="21.75" customHeight="1">
      <c r="A4" s="315"/>
      <c r="B4" s="315"/>
      <c r="C4" s="315"/>
      <c r="D4" s="315"/>
      <c r="E4" s="315"/>
      <c r="F4" s="315"/>
      <c r="G4" s="315"/>
      <c r="H4" s="315"/>
      <c r="I4" s="316"/>
      <c r="J4" s="726"/>
      <c r="K4" s="726"/>
      <c r="L4" s="59"/>
      <c r="O4" s="43"/>
      <c r="P4" s="43"/>
      <c r="Q4" s="43"/>
      <c r="R4" s="43"/>
      <c r="S4" s="43"/>
    </row>
    <row r="5" spans="1:19" s="61" customFormat="1" ht="21.75" customHeight="1">
      <c r="A5" s="317"/>
      <c r="I5" s="727" t="s">
        <v>525</v>
      </c>
      <c r="J5" s="727"/>
      <c r="K5" s="727"/>
      <c r="L5" s="71" t="s">
        <v>544</v>
      </c>
      <c r="O5" s="43"/>
      <c r="P5" s="43"/>
      <c r="Q5" s="43"/>
      <c r="R5" s="43"/>
      <c r="S5" s="43"/>
    </row>
    <row r="6" spans="1:19" s="61" customFormat="1" ht="21" customHeight="1">
      <c r="A6" s="317"/>
      <c r="B6" s="54" t="s">
        <v>194</v>
      </c>
      <c r="L6" s="56"/>
      <c r="S6" s="57"/>
    </row>
    <row r="7" spans="1:19" s="61" customFormat="1" ht="11.25" customHeight="1">
      <c r="A7" s="317"/>
      <c r="L7" s="56"/>
      <c r="S7" s="57"/>
    </row>
    <row r="8" spans="1:19" s="61" customFormat="1" ht="21" customHeight="1">
      <c r="A8" s="58"/>
      <c r="B8" s="728" t="s">
        <v>300</v>
      </c>
      <c r="C8" s="728"/>
      <c r="D8" s="728"/>
      <c r="E8" s="728"/>
      <c r="F8" s="728"/>
      <c r="G8" s="728"/>
      <c r="H8" s="728" t="s">
        <v>301</v>
      </c>
      <c r="I8" s="728"/>
      <c r="J8" s="728"/>
      <c r="K8" s="728"/>
      <c r="L8" s="56"/>
      <c r="S8" s="57"/>
    </row>
    <row r="9" spans="1:19" s="61" customFormat="1" ht="21" customHeight="1">
      <c r="A9" s="58"/>
      <c r="B9" s="728" t="s">
        <v>302</v>
      </c>
      <c r="C9" s="728"/>
      <c r="D9" s="728"/>
      <c r="E9" s="728"/>
      <c r="F9" s="728"/>
      <c r="G9" s="728"/>
      <c r="H9" s="728"/>
      <c r="I9" s="728"/>
      <c r="J9" s="728"/>
      <c r="K9" s="728"/>
      <c r="L9" s="56"/>
      <c r="S9" s="57"/>
    </row>
    <row r="10" spans="1:19" s="61" customFormat="1" ht="21" customHeight="1">
      <c r="A10" s="58"/>
      <c r="B10" s="728"/>
      <c r="C10" s="728"/>
      <c r="D10" s="728"/>
      <c r="E10" s="728"/>
      <c r="F10" s="728"/>
      <c r="G10" s="728"/>
      <c r="H10" s="728"/>
      <c r="I10" s="728"/>
      <c r="J10" s="728"/>
      <c r="K10" s="728"/>
      <c r="L10" s="56"/>
      <c r="S10" s="57"/>
    </row>
    <row r="11" spans="1:19" s="61" customFormat="1" ht="12.75" customHeight="1" thickBot="1">
      <c r="L11" s="56"/>
      <c r="S11" s="57"/>
    </row>
    <row r="12" spans="1:19" ht="45" customHeight="1">
      <c r="A12" s="655" t="s">
        <v>223</v>
      </c>
      <c r="B12" s="656"/>
      <c r="C12" s="729" t="str">
        <f>IF(交付申請書総表貼り付け欄!C10="","自動入力",交付申請書総表貼り付け欄!C10)</f>
        <v>国際芸術交流</v>
      </c>
      <c r="D12" s="730"/>
      <c r="E12" s="730"/>
      <c r="F12" s="731"/>
      <c r="G12" s="600" t="s">
        <v>163</v>
      </c>
      <c r="H12" s="601"/>
      <c r="I12" s="732" t="str">
        <f>IF(交付申請書総表貼り付け欄!I10="","自動入力",交付申請書総表貼り付け欄!I10)</f>
        <v>海外公演</v>
      </c>
      <c r="J12" s="733"/>
      <c r="K12" s="734"/>
      <c r="L12" s="71" t="s">
        <v>303</v>
      </c>
    </row>
    <row r="13" spans="1:19" ht="45" customHeight="1" thickBot="1">
      <c r="A13" s="659" t="s">
        <v>224</v>
      </c>
      <c r="B13" s="660"/>
      <c r="C13" s="716" t="str">
        <f>IF(交付申請書総表貼り付け欄!C11="","自動入力",交付申請書総表貼り付け欄!C11)</f>
        <v>自動入力</v>
      </c>
      <c r="D13" s="717"/>
      <c r="E13" s="717"/>
      <c r="F13" s="718"/>
      <c r="G13" s="719" t="s">
        <v>6</v>
      </c>
      <c r="H13" s="720"/>
      <c r="I13" s="721" t="str">
        <f>IF(交付申請書総表貼り付け欄!I11="","自動入力",交付申請書総表貼り付け欄!I11)</f>
        <v>自動入力</v>
      </c>
      <c r="J13" s="722"/>
      <c r="K13" s="723"/>
    </row>
    <row r="14" spans="1:19" ht="22.5" hidden="1" customHeight="1" thickTop="1">
      <c r="A14" s="697" t="s">
        <v>5</v>
      </c>
      <c r="B14" s="318" t="s">
        <v>226</v>
      </c>
      <c r="C14" s="735"/>
      <c r="D14" s="736"/>
      <c r="E14" s="737"/>
      <c r="F14" s="737"/>
      <c r="G14" s="737"/>
      <c r="H14" s="737"/>
      <c r="I14" s="737"/>
      <c r="J14" s="737"/>
      <c r="K14" s="738"/>
      <c r="L14" s="58"/>
    </row>
    <row r="15" spans="1:19" ht="45" customHeight="1" thickTop="1">
      <c r="A15" s="667"/>
      <c r="B15" s="319" t="s">
        <v>169</v>
      </c>
      <c r="C15" s="739"/>
      <c r="D15" s="739"/>
      <c r="E15" s="739"/>
      <c r="F15" s="739"/>
      <c r="G15" s="739"/>
      <c r="H15" s="739"/>
      <c r="I15" s="739"/>
      <c r="J15" s="739"/>
      <c r="K15" s="740"/>
      <c r="L15" s="320"/>
    </row>
    <row r="16" spans="1:19" ht="30" customHeight="1">
      <c r="A16" s="667"/>
      <c r="B16" s="741" t="s">
        <v>304</v>
      </c>
      <c r="C16" s="321" t="s">
        <v>251</v>
      </c>
      <c r="D16" s="322"/>
      <c r="E16" s="232" t="s">
        <v>305</v>
      </c>
      <c r="F16" s="323"/>
      <c r="G16" s="744"/>
      <c r="H16" s="745"/>
      <c r="I16" s="745"/>
      <c r="J16" s="745"/>
      <c r="K16" s="746"/>
      <c r="L16" s="604" t="s">
        <v>543</v>
      </c>
    </row>
    <row r="17" spans="1:12" ht="15" customHeight="1">
      <c r="A17" s="667"/>
      <c r="B17" s="742"/>
      <c r="C17" s="661" t="s">
        <v>62</v>
      </c>
      <c r="D17" s="662"/>
      <c r="E17" s="648" t="s">
        <v>204</v>
      </c>
      <c r="F17" s="649"/>
      <c r="G17" s="649"/>
      <c r="H17" s="649"/>
      <c r="I17" s="649"/>
      <c r="J17" s="649"/>
      <c r="K17" s="650"/>
      <c r="L17" s="604"/>
    </row>
    <row r="18" spans="1:12" ht="45" customHeight="1">
      <c r="A18" s="667"/>
      <c r="B18" s="743"/>
      <c r="C18" s="546"/>
      <c r="D18" s="547"/>
      <c r="E18" s="540"/>
      <c r="F18" s="541"/>
      <c r="G18" s="541"/>
      <c r="H18" s="541"/>
      <c r="I18" s="541"/>
      <c r="J18" s="541"/>
      <c r="K18" s="651"/>
      <c r="L18" s="604"/>
    </row>
    <row r="19" spans="1:12" s="43" customFormat="1" ht="26.25" customHeight="1">
      <c r="A19" s="667"/>
      <c r="B19" s="707" t="s">
        <v>287</v>
      </c>
      <c r="C19" s="258" t="s">
        <v>251</v>
      </c>
      <c r="D19" s="259"/>
      <c r="E19" s="232" t="s">
        <v>298</v>
      </c>
      <c r="F19" s="260"/>
      <c r="G19" s="607"/>
      <c r="H19" s="608"/>
      <c r="I19" s="608"/>
      <c r="J19" s="608"/>
      <c r="K19" s="609"/>
      <c r="L19" s="751" t="s">
        <v>545</v>
      </c>
    </row>
    <row r="20" spans="1:12" s="43" customFormat="1" ht="12" customHeight="1">
      <c r="A20" s="667"/>
      <c r="B20" s="708"/>
      <c r="C20" s="544" t="s">
        <v>62</v>
      </c>
      <c r="D20" s="545"/>
      <c r="E20" s="556" t="s">
        <v>246</v>
      </c>
      <c r="F20" s="557"/>
      <c r="G20" s="557"/>
      <c r="H20" s="557"/>
      <c r="I20" s="558"/>
      <c r="J20" s="556" t="s">
        <v>306</v>
      </c>
      <c r="K20" s="752"/>
      <c r="L20" s="751"/>
    </row>
    <row r="21" spans="1:12" s="43" customFormat="1" ht="33.75" customHeight="1">
      <c r="A21" s="667"/>
      <c r="B21" s="709"/>
      <c r="C21" s="546"/>
      <c r="D21" s="547"/>
      <c r="E21" s="540"/>
      <c r="F21" s="541"/>
      <c r="G21" s="541"/>
      <c r="H21" s="541"/>
      <c r="I21" s="542"/>
      <c r="J21" s="540"/>
      <c r="K21" s="651"/>
      <c r="L21" s="751"/>
    </row>
    <row r="22" spans="1:12" ht="36.6" customHeight="1">
      <c r="A22" s="667"/>
      <c r="B22" s="65" t="s">
        <v>225</v>
      </c>
      <c r="C22" s="540"/>
      <c r="D22" s="541"/>
      <c r="E22" s="541"/>
      <c r="F22" s="542"/>
      <c r="G22" s="551" t="s">
        <v>210</v>
      </c>
      <c r="H22" s="552"/>
      <c r="I22" s="747"/>
      <c r="J22" s="747"/>
      <c r="K22" s="748"/>
      <c r="L22" s="331"/>
    </row>
    <row r="23" spans="1:12" s="43" customFormat="1" ht="35.25" customHeight="1" thickBot="1">
      <c r="A23" s="698"/>
      <c r="B23" s="311" t="s">
        <v>307</v>
      </c>
      <c r="C23" s="567"/>
      <c r="D23" s="568"/>
      <c r="E23" s="568"/>
      <c r="F23" s="569"/>
      <c r="G23" s="699" t="s">
        <v>211</v>
      </c>
      <c r="H23" s="700"/>
      <c r="I23" s="749"/>
      <c r="J23" s="749"/>
      <c r="K23" s="750"/>
      <c r="L23" s="331"/>
    </row>
    <row r="24" spans="1:12" s="43" customFormat="1" ht="35.25" customHeight="1" thickTop="1">
      <c r="A24" s="620" t="s">
        <v>247</v>
      </c>
      <c r="B24" s="271" t="s">
        <v>187</v>
      </c>
      <c r="C24" s="560"/>
      <c r="D24" s="561"/>
      <c r="E24" s="561"/>
      <c r="F24" s="562"/>
      <c r="G24" s="625" t="s">
        <v>248</v>
      </c>
      <c r="H24" s="625"/>
      <c r="I24" s="626"/>
      <c r="J24" s="563"/>
      <c r="K24" s="564"/>
      <c r="L24" s="331"/>
    </row>
    <row r="25" spans="1:12" s="43" customFormat="1" ht="35.25" customHeight="1">
      <c r="A25" s="621"/>
      <c r="B25" s="44" t="s">
        <v>189</v>
      </c>
      <c r="C25" s="627"/>
      <c r="D25" s="628"/>
      <c r="E25" s="628"/>
      <c r="F25" s="629"/>
      <c r="G25" s="630" t="s">
        <v>190</v>
      </c>
      <c r="H25" s="630"/>
      <c r="I25" s="623"/>
      <c r="J25" s="570"/>
      <c r="K25" s="571"/>
      <c r="L25" s="45"/>
    </row>
    <row r="26" spans="1:12" s="43" customFormat="1" ht="35.25" customHeight="1" thickBot="1">
      <c r="A26" s="622"/>
      <c r="B26" s="272" t="s">
        <v>191</v>
      </c>
      <c r="C26" s="567"/>
      <c r="D26" s="568"/>
      <c r="E26" s="568"/>
      <c r="F26" s="569"/>
      <c r="G26" s="624" t="s">
        <v>249</v>
      </c>
      <c r="H26" s="624"/>
      <c r="I26" s="572"/>
      <c r="J26" s="573"/>
      <c r="K26" s="574"/>
      <c r="L26" s="45"/>
    </row>
    <row r="27" spans="1:12" s="43" customFormat="1" ht="35.25" customHeight="1" thickTop="1">
      <c r="A27" s="620" t="s">
        <v>186</v>
      </c>
      <c r="B27" s="271" t="s">
        <v>187</v>
      </c>
      <c r="C27" s="560"/>
      <c r="D27" s="561"/>
      <c r="E27" s="561"/>
      <c r="F27" s="562"/>
      <c r="G27" s="710" t="s">
        <v>188</v>
      </c>
      <c r="H27" s="711"/>
      <c r="I27" s="753"/>
      <c r="J27" s="753"/>
      <c r="K27" s="754"/>
      <c r="L27" s="45"/>
    </row>
    <row r="28" spans="1:12" s="43" customFormat="1" ht="35.25" customHeight="1">
      <c r="A28" s="652"/>
      <c r="B28" s="44" t="s">
        <v>189</v>
      </c>
      <c r="C28" s="627"/>
      <c r="D28" s="628"/>
      <c r="E28" s="628"/>
      <c r="F28" s="629"/>
      <c r="G28" s="712" t="s">
        <v>190</v>
      </c>
      <c r="H28" s="713"/>
      <c r="I28" s="623"/>
      <c r="J28" s="570"/>
      <c r="K28" s="571"/>
      <c r="L28" s="45"/>
    </row>
    <row r="29" spans="1:12" s="43" customFormat="1" ht="35.25" customHeight="1" thickBot="1">
      <c r="A29" s="653"/>
      <c r="B29" s="272" t="s">
        <v>191</v>
      </c>
      <c r="C29" s="567"/>
      <c r="D29" s="568"/>
      <c r="E29" s="568"/>
      <c r="F29" s="569"/>
      <c r="G29" s="714" t="s">
        <v>212</v>
      </c>
      <c r="H29" s="715"/>
      <c r="I29" s="572"/>
      <c r="J29" s="573"/>
      <c r="K29" s="574"/>
      <c r="L29" s="45"/>
    </row>
    <row r="30" spans="1:12" ht="21.75" customHeight="1" thickTop="1">
      <c r="A30" s="697" t="s">
        <v>196</v>
      </c>
      <c r="B30" s="274" t="s">
        <v>189</v>
      </c>
      <c r="C30" s="578"/>
      <c r="D30" s="579"/>
      <c r="E30" s="579"/>
      <c r="F30" s="579"/>
      <c r="G30" s="579"/>
      <c r="H30" s="579"/>
      <c r="I30" s="579"/>
      <c r="J30" s="579"/>
      <c r="K30" s="580"/>
    </row>
    <row r="31" spans="1:12" ht="60" customHeight="1">
      <c r="A31" s="667"/>
      <c r="B31" s="273" t="s">
        <v>4</v>
      </c>
      <c r="C31" s="581"/>
      <c r="D31" s="581"/>
      <c r="E31" s="581"/>
      <c r="F31" s="581"/>
      <c r="G31" s="581"/>
      <c r="H31" s="581"/>
      <c r="I31" s="581"/>
      <c r="J31" s="581"/>
      <c r="K31" s="582"/>
      <c r="L31" s="66"/>
    </row>
    <row r="32" spans="1:12" ht="15" hidden="1" customHeight="1">
      <c r="A32" s="667"/>
      <c r="B32" s="701" t="s">
        <v>63</v>
      </c>
      <c r="C32" s="67" t="s">
        <v>7</v>
      </c>
      <c r="D32" s="68"/>
      <c r="E32" s="648" t="s">
        <v>4</v>
      </c>
      <c r="F32" s="649"/>
      <c r="G32" s="649"/>
      <c r="H32" s="649"/>
      <c r="I32" s="649"/>
      <c r="J32" s="649"/>
      <c r="K32" s="650"/>
      <c r="L32" s="70" t="s">
        <v>68</v>
      </c>
    </row>
    <row r="33" spans="1:20" ht="60" hidden="1" customHeight="1">
      <c r="A33" s="667"/>
      <c r="B33" s="701"/>
      <c r="C33" s="62" t="s">
        <v>64</v>
      </c>
      <c r="D33" s="231"/>
      <c r="E33" s="575"/>
      <c r="F33" s="576"/>
      <c r="G33" s="576"/>
      <c r="H33" s="576"/>
      <c r="I33" s="576"/>
      <c r="J33" s="576"/>
      <c r="K33" s="755"/>
      <c r="L33" s="70" t="s">
        <v>69</v>
      </c>
    </row>
    <row r="34" spans="1:20" ht="60" hidden="1" customHeight="1">
      <c r="A34" s="667"/>
      <c r="B34" s="701"/>
      <c r="C34" s="62" t="s">
        <v>65</v>
      </c>
      <c r="D34" s="231"/>
      <c r="E34" s="575"/>
      <c r="F34" s="576"/>
      <c r="G34" s="576"/>
      <c r="H34" s="576"/>
      <c r="I34" s="576"/>
      <c r="J34" s="576"/>
      <c r="K34" s="755"/>
      <c r="L34" s="70" t="s">
        <v>68</v>
      </c>
    </row>
    <row r="35" spans="1:20" ht="60" hidden="1" customHeight="1">
      <c r="A35" s="667"/>
      <c r="B35" s="701"/>
      <c r="C35" s="62" t="s">
        <v>66</v>
      </c>
      <c r="D35" s="231"/>
      <c r="E35" s="575"/>
      <c r="F35" s="576"/>
      <c r="G35" s="576"/>
      <c r="H35" s="576"/>
      <c r="I35" s="576"/>
      <c r="J35" s="576"/>
      <c r="K35" s="755"/>
      <c r="L35" s="70" t="s">
        <v>68</v>
      </c>
    </row>
    <row r="36" spans="1:20" ht="21" customHeight="1">
      <c r="A36" s="667"/>
      <c r="B36" s="663" t="s">
        <v>250</v>
      </c>
      <c r="C36" s="756" t="s">
        <v>177</v>
      </c>
      <c r="D36" s="757"/>
      <c r="E36" s="262"/>
      <c r="F36" s="758" t="s">
        <v>308</v>
      </c>
      <c r="G36" s="759"/>
      <c r="H36" s="760" t="s">
        <v>524</v>
      </c>
      <c r="I36" s="760"/>
      <c r="J36" s="760"/>
      <c r="K36" s="761"/>
      <c r="L36" s="724" t="s">
        <v>534</v>
      </c>
    </row>
    <row r="37" spans="1:20" ht="39.950000000000003" customHeight="1">
      <c r="A37" s="667"/>
      <c r="B37" s="664"/>
      <c r="C37" s="681"/>
      <c r="D37" s="682"/>
      <c r="E37" s="324" t="s">
        <v>178</v>
      </c>
      <c r="F37" s="765"/>
      <c r="G37" s="766"/>
      <c r="H37" s="530" t="str">
        <f>IF(個表1!J7="","自動入力",個表1!J7)</f>
        <v>自動入力</v>
      </c>
      <c r="I37" s="762" t="str">
        <f>IF(個表1!K7="","自動入力",個表1!K7)</f>
        <v>自動入力</v>
      </c>
      <c r="J37" s="762"/>
      <c r="K37" s="325">
        <f>IF(ISBLANK(個表1!H8:H19),"",COUNTA(個表1!H8:H19))</f>
        <v>0</v>
      </c>
      <c r="L37" s="724"/>
    </row>
    <row r="38" spans="1:20" ht="15" customHeight="1">
      <c r="A38" s="667"/>
      <c r="B38" s="763" t="s">
        <v>213</v>
      </c>
      <c r="C38" s="585" t="s">
        <v>529</v>
      </c>
      <c r="D38" s="592"/>
      <c r="E38" s="592"/>
      <c r="F38" s="592"/>
      <c r="G38" s="593"/>
      <c r="H38" s="585" t="s">
        <v>530</v>
      </c>
      <c r="I38" s="586"/>
      <c r="J38" s="586"/>
      <c r="K38" s="587"/>
      <c r="L38" s="724"/>
    </row>
    <row r="39" spans="1:20" ht="15" customHeight="1">
      <c r="A39" s="667"/>
      <c r="B39" s="635"/>
      <c r="C39" s="594"/>
      <c r="D39" s="595"/>
      <c r="E39" s="595"/>
      <c r="F39" s="595"/>
      <c r="G39" s="596"/>
      <c r="H39" s="588"/>
      <c r="I39" s="589"/>
      <c r="J39" s="589"/>
      <c r="K39" s="590"/>
      <c r="L39" s="724"/>
    </row>
    <row r="40" spans="1:20" ht="30" customHeight="1">
      <c r="A40" s="667"/>
      <c r="B40" s="635"/>
      <c r="C40" s="583" t="s">
        <v>279</v>
      </c>
      <c r="D40" s="583"/>
      <c r="E40" s="584"/>
      <c r="F40" s="326">
        <f>収支報告書!H33</f>
        <v>0</v>
      </c>
      <c r="G40" s="406">
        <f>交付申請書総表貼り付け欄!F38*1000</f>
        <v>0</v>
      </c>
      <c r="H40" s="771" t="s">
        <v>285</v>
      </c>
      <c r="I40" s="584"/>
      <c r="J40" s="332">
        <f>支出決算書!G10</f>
        <v>0</v>
      </c>
      <c r="K40" s="333">
        <f>交付申請書総表貼り付け欄!J38*1000</f>
        <v>0</v>
      </c>
      <c r="L40" s="309" t="s">
        <v>309</v>
      </c>
    </row>
    <row r="41" spans="1:20" ht="30" customHeight="1" thickBot="1">
      <c r="A41" s="667"/>
      <c r="B41" s="635"/>
      <c r="C41" s="631" t="s">
        <v>280</v>
      </c>
      <c r="D41" s="631"/>
      <c r="E41" s="632"/>
      <c r="F41" s="327">
        <f>収支報告書!N4</f>
        <v>0</v>
      </c>
      <c r="G41" s="334">
        <f>交付申請書総表貼り付け欄!F39*1000</f>
        <v>0</v>
      </c>
      <c r="H41" s="772" t="s">
        <v>241</v>
      </c>
      <c r="I41" s="646"/>
      <c r="J41" s="335">
        <f>支出決算書!G13</f>
        <v>0</v>
      </c>
      <c r="K41" s="336">
        <f>交付申請書総表貼り付け欄!J39*1000</f>
        <v>0</v>
      </c>
    </row>
    <row r="42" spans="1:20" ht="30" customHeight="1" thickBot="1">
      <c r="A42" s="667"/>
      <c r="B42" s="635"/>
      <c r="C42" s="631" t="s">
        <v>281</v>
      </c>
      <c r="D42" s="631"/>
      <c r="E42" s="632"/>
      <c r="F42" s="327">
        <f>収支報告書!N9</f>
        <v>0</v>
      </c>
      <c r="G42" s="536">
        <f>交付申請書総表貼り付け欄!F40*1000</f>
        <v>0</v>
      </c>
      <c r="H42" s="637" t="s">
        <v>278</v>
      </c>
      <c r="I42" s="638"/>
      <c r="J42" s="337">
        <f>J40-J41</f>
        <v>0</v>
      </c>
      <c r="K42" s="338">
        <f>交付申請書総表貼り付け欄!J40*1000</f>
        <v>0</v>
      </c>
      <c r="L42" s="71"/>
    </row>
    <row r="43" spans="1:20" ht="30" customHeight="1" thickTop="1" thickBot="1">
      <c r="A43" s="667"/>
      <c r="B43" s="635"/>
      <c r="C43" s="631" t="s">
        <v>282</v>
      </c>
      <c r="D43" s="631"/>
      <c r="E43" s="632"/>
      <c r="F43" s="327">
        <f>収支報告書!N19</f>
        <v>0</v>
      </c>
      <c r="G43" s="536">
        <f>交付申請書総表貼り付け欄!F41*1000</f>
        <v>0</v>
      </c>
      <c r="H43" s="639" t="s">
        <v>542</v>
      </c>
      <c r="I43" s="640"/>
      <c r="J43" s="526">
        <f>IF(K43&gt;J42,ROUNDDOWN(J42,-3),K43)</f>
        <v>0</v>
      </c>
      <c r="K43" s="527">
        <f>交付申請書総表貼り付け欄!J41*1000</f>
        <v>0</v>
      </c>
      <c r="L43" s="71"/>
    </row>
    <row r="44" spans="1:20" ht="30" customHeight="1" thickTop="1" thickBot="1">
      <c r="A44" s="667"/>
      <c r="B44" s="635"/>
      <c r="C44" s="633" t="s">
        <v>283</v>
      </c>
      <c r="D44" s="633"/>
      <c r="E44" s="634"/>
      <c r="F44" s="328">
        <f>収支報告書!N14+収支報告書!N26</f>
        <v>0</v>
      </c>
      <c r="G44" s="405">
        <f>交付申請書総表貼り付け欄!F42*1000</f>
        <v>0</v>
      </c>
      <c r="H44" s="764" t="s">
        <v>242</v>
      </c>
      <c r="I44" s="636"/>
      <c r="J44" s="335">
        <f>収支報告書!N58-収支報告書!N57</f>
        <v>0</v>
      </c>
      <c r="K44" s="339">
        <f>交付申請書総表貼り付け欄!J42*1000</f>
        <v>0</v>
      </c>
      <c r="L44" s="71"/>
    </row>
    <row r="45" spans="1:20" ht="30" customHeight="1" thickBot="1">
      <c r="A45" s="667"/>
      <c r="B45" s="687"/>
      <c r="C45" s="669" t="s">
        <v>284</v>
      </c>
      <c r="D45" s="689"/>
      <c r="E45" s="670"/>
      <c r="F45" s="329">
        <f>SUM(F40:F44)</f>
        <v>0</v>
      </c>
      <c r="G45" s="341">
        <f>交付申請書総表貼り付け欄!F43*1000</f>
        <v>0</v>
      </c>
      <c r="H45" s="669" t="s">
        <v>286</v>
      </c>
      <c r="I45" s="670"/>
      <c r="J45" s="340">
        <f>収支報告書!N58</f>
        <v>0</v>
      </c>
      <c r="K45" s="341">
        <f>交付申請書総表貼り付け欄!J43*1000</f>
        <v>0</v>
      </c>
      <c r="L45" s="71"/>
    </row>
    <row r="46" spans="1:20" ht="30" customHeight="1" thickBot="1">
      <c r="A46" s="668"/>
      <c r="B46" s="688"/>
      <c r="C46" s="767" t="s">
        <v>540</v>
      </c>
      <c r="D46" s="768"/>
      <c r="E46" s="769"/>
      <c r="F46" s="342">
        <f>J45-J43-F45</f>
        <v>0</v>
      </c>
      <c r="G46" s="535">
        <f>交付申請書総表貼り付け欄!F44*1000</f>
        <v>0</v>
      </c>
      <c r="H46" s="770" t="s">
        <v>541</v>
      </c>
      <c r="I46" s="694"/>
      <c r="J46" s="343" t="e">
        <f>J43/J45</f>
        <v>#DIV/0!</v>
      </c>
      <c r="K46" s="344">
        <f>交付申請書総表貼り付け欄!J44</f>
        <v>0</v>
      </c>
    </row>
    <row r="47" spans="1:20" ht="30" customHeight="1">
      <c r="A47" s="173"/>
      <c r="E47" s="69"/>
      <c r="F47" s="69"/>
      <c r="G47" s="69"/>
      <c r="H47" s="69"/>
      <c r="J47" s="69"/>
      <c r="K47" s="69"/>
    </row>
    <row r="48" spans="1:20" ht="30" customHeight="1">
      <c r="H48" s="345" t="s">
        <v>310</v>
      </c>
      <c r="I48" s="345"/>
      <c r="J48" s="345" t="e">
        <f>J42/K42</f>
        <v>#DIV/0!</v>
      </c>
      <c r="L48" s="58"/>
      <c r="M48" s="63"/>
      <c r="N48" s="63"/>
      <c r="O48" s="63"/>
      <c r="P48" s="63"/>
      <c r="Q48" s="63"/>
      <c r="R48" s="63"/>
      <c r="S48" s="63"/>
      <c r="T48" s="63"/>
    </row>
    <row r="49" spans="8:20" ht="30" customHeight="1">
      <c r="H49" s="345" t="s">
        <v>311</v>
      </c>
      <c r="I49" s="345"/>
      <c r="J49" s="345" t="e">
        <f>IF(AND(0.8&lt;=J48),"","要変更理由書")</f>
        <v>#DIV/0!</v>
      </c>
      <c r="L49" s="58"/>
      <c r="M49" s="63"/>
      <c r="N49" s="63"/>
      <c r="O49" s="63"/>
      <c r="P49" s="63"/>
      <c r="Q49" s="63"/>
      <c r="R49" s="63"/>
      <c r="S49" s="63"/>
      <c r="T49" s="63"/>
    </row>
    <row r="50" spans="8:20" ht="30" customHeight="1">
      <c r="L50" s="58"/>
      <c r="M50" s="63"/>
      <c r="N50" s="63"/>
      <c r="O50" s="63"/>
      <c r="P50" s="63"/>
      <c r="Q50" s="63"/>
      <c r="R50" s="63"/>
      <c r="S50" s="63"/>
      <c r="T50" s="63"/>
    </row>
    <row r="51" spans="8:20" ht="30" customHeight="1">
      <c r="L51" s="58"/>
      <c r="M51" s="63"/>
      <c r="N51" s="63"/>
      <c r="O51" s="63"/>
      <c r="P51" s="63"/>
      <c r="Q51" s="63"/>
      <c r="R51" s="63"/>
      <c r="S51" s="63"/>
      <c r="T51" s="63"/>
    </row>
    <row r="52" spans="8:20" ht="30" customHeight="1">
      <c r="L52" s="58"/>
      <c r="M52" s="63"/>
      <c r="N52" s="63"/>
      <c r="O52" s="63"/>
      <c r="P52" s="63"/>
      <c r="Q52" s="63"/>
      <c r="R52" s="63"/>
      <c r="S52" s="63"/>
      <c r="T52" s="63"/>
    </row>
    <row r="53" spans="8:20" ht="30" customHeight="1">
      <c r="L53" s="58"/>
      <c r="M53" s="63"/>
      <c r="N53" s="63"/>
      <c r="O53" s="63"/>
      <c r="P53" s="63"/>
      <c r="Q53" s="63"/>
      <c r="R53" s="63"/>
      <c r="S53" s="63"/>
      <c r="T53" s="63"/>
    </row>
    <row r="54" spans="8:20" ht="30" customHeight="1">
      <c r="L54" s="58"/>
      <c r="M54" s="63"/>
      <c r="N54" s="63"/>
      <c r="O54" s="63"/>
      <c r="P54" s="63"/>
      <c r="Q54" s="63"/>
      <c r="R54" s="63"/>
      <c r="S54" s="63"/>
      <c r="T54" s="63"/>
    </row>
  </sheetData>
  <mergeCells count="93">
    <mergeCell ref="B38:B46"/>
    <mergeCell ref="C44:E44"/>
    <mergeCell ref="H44:I44"/>
    <mergeCell ref="L36:L39"/>
    <mergeCell ref="C37:D37"/>
    <mergeCell ref="F37:G37"/>
    <mergeCell ref="C46:E46"/>
    <mergeCell ref="H46:I46"/>
    <mergeCell ref="C38:G39"/>
    <mergeCell ref="H38:K39"/>
    <mergeCell ref="C40:E40"/>
    <mergeCell ref="H40:I40"/>
    <mergeCell ref="C41:E41"/>
    <mergeCell ref="H41:I41"/>
    <mergeCell ref="C42:E42"/>
    <mergeCell ref="C45:E45"/>
    <mergeCell ref="H45:I45"/>
    <mergeCell ref="H42:I42"/>
    <mergeCell ref="C43:E43"/>
    <mergeCell ref="E34:K34"/>
    <mergeCell ref="E35:K35"/>
    <mergeCell ref="H43:I43"/>
    <mergeCell ref="B36:B37"/>
    <mergeCell ref="C36:D36"/>
    <mergeCell ref="F36:G36"/>
    <mergeCell ref="H36:K36"/>
    <mergeCell ref="I37:J37"/>
    <mergeCell ref="C29:F29"/>
    <mergeCell ref="G29:H29"/>
    <mergeCell ref="I29:K29"/>
    <mergeCell ref="E32:K32"/>
    <mergeCell ref="E33:K33"/>
    <mergeCell ref="G27:H27"/>
    <mergeCell ref="I27:K27"/>
    <mergeCell ref="C28:F28"/>
    <mergeCell ref="G28:H28"/>
    <mergeCell ref="I28:K28"/>
    <mergeCell ref="A30:A46"/>
    <mergeCell ref="C30:K30"/>
    <mergeCell ref="C31:K31"/>
    <mergeCell ref="B32:B35"/>
    <mergeCell ref="A24:A26"/>
    <mergeCell ref="C24:F24"/>
    <mergeCell ref="G24:H24"/>
    <mergeCell ref="I24:K24"/>
    <mergeCell ref="C25:F25"/>
    <mergeCell ref="G25:H25"/>
    <mergeCell ref="I25:K25"/>
    <mergeCell ref="C26:F26"/>
    <mergeCell ref="G26:H26"/>
    <mergeCell ref="I26:K26"/>
    <mergeCell ref="A27:A29"/>
    <mergeCell ref="C27:F27"/>
    <mergeCell ref="L19:L21"/>
    <mergeCell ref="C20:D20"/>
    <mergeCell ref="E20:I20"/>
    <mergeCell ref="J20:K20"/>
    <mergeCell ref="C21:D21"/>
    <mergeCell ref="E21:I21"/>
    <mergeCell ref="J21:K21"/>
    <mergeCell ref="A14:A23"/>
    <mergeCell ref="C14:K14"/>
    <mergeCell ref="C15:K15"/>
    <mergeCell ref="B16:B18"/>
    <mergeCell ref="G16:K16"/>
    <mergeCell ref="B19:B21"/>
    <mergeCell ref="G19:K19"/>
    <mergeCell ref="C22:F22"/>
    <mergeCell ref="G22:H22"/>
    <mergeCell ref="I22:K22"/>
    <mergeCell ref="C23:F23"/>
    <mergeCell ref="G23:H23"/>
    <mergeCell ref="I23:K23"/>
    <mergeCell ref="L16:L18"/>
    <mergeCell ref="C17:D17"/>
    <mergeCell ref="E17:K17"/>
    <mergeCell ref="C18:D18"/>
    <mergeCell ref="E18:K18"/>
    <mergeCell ref="A13:B13"/>
    <mergeCell ref="C13:F13"/>
    <mergeCell ref="G13:H13"/>
    <mergeCell ref="I13:K13"/>
    <mergeCell ref="A1:C1"/>
    <mergeCell ref="A3:K3"/>
    <mergeCell ref="J4:K4"/>
    <mergeCell ref="I5:K5"/>
    <mergeCell ref="B8:G8"/>
    <mergeCell ref="H8:K8"/>
    <mergeCell ref="B9:K10"/>
    <mergeCell ref="A12:B12"/>
    <mergeCell ref="C12:F12"/>
    <mergeCell ref="G12:H12"/>
    <mergeCell ref="I12:K12"/>
  </mergeCells>
  <phoneticPr fontId="8"/>
  <conditionalFormatting sqref="B8:B9 H8">
    <cfRule type="expression" dxfId="117" priority="3">
      <formula>_xlfn.ISFORMULA($A$1)</formula>
    </cfRule>
  </conditionalFormatting>
  <conditionalFormatting sqref="B8:G8">
    <cfRule type="beginsWith" dxfId="116" priority="2" operator="beginsWith" text="　令和　年">
      <formula>LEFT(B8,LEN("　令和　年"))="　令和　年"</formula>
    </cfRule>
  </conditionalFormatting>
  <conditionalFormatting sqref="I5">
    <cfRule type="beginsWith" dxfId="115" priority="1" operator="beginsWith" text="　令和　年">
      <formula>LEFT(I5,LEN("　令和　年"))="　令和　年"</formula>
    </cfRule>
  </conditionalFormatting>
  <dataValidations count="17">
    <dataValidation operator="lessThanOrEqual" allowBlank="1" showInputMessage="1" showErrorMessage="1" prompt="送付先の氏名・所属等をご記入ください。" sqref="J21:K21" xr:uid="{F00A5282-DFC2-4977-BF3A-E330B31F7553}"/>
    <dataValidation type="textLength" operator="lessThanOrEqual" allowBlank="1" showInputMessage="1" showErrorMessage="1" prompt="建物名を含め_x000a_正確にご記入ください。_x000a_同上不可。" sqref="E21" xr:uid="{2D444D91-1A26-4C37-8AC3-4265FB28C0E2}">
      <formula1>60</formula1>
    </dataValidation>
    <dataValidation type="date" allowBlank="1" showInputMessage="1" showErrorMessage="1" errorTitle="出発日を入力してください。" error="2024/4/1～2025/3/31で記載してください。" sqref="C37:D37" xr:uid="{9B807F84-B936-482F-B014-07E92159E6DC}">
      <formula1>45383</formula1>
      <formula2>45747</formula2>
    </dataValidation>
    <dataValidation imeMode="halfAlpha" allowBlank="1" showInputMessage="1" showErrorMessage="1" prompt="半角英数字でご入力ください。" sqref="F16:G16 C16:D16 F19 D19" xr:uid="{F2D9CA09-A0E2-4EE5-B179-DFB1C656B7DD}"/>
    <dataValidation allowBlank="1" showInputMessage="1" showErrorMessage="1" prompt="姓と名の間は全角1字スペースを空けてください。" sqref="C26:F26 C29:F29 C23:F23" xr:uid="{97B624A0-28EF-4B73-9E9B-2334961DB495}"/>
    <dataValidation type="list" allowBlank="1" showInputMessage="1" showErrorMessage="1" sqref="C21" xr:uid="{8C85A20A-6930-4C37-B828-0E191BE0040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帰国日を入力してください。" error="2024/4/1～2025/3/31で記載してください。" sqref="F37:G37" xr:uid="{CD5424EF-6CC6-48E4-9A3C-C145CB67D671}">
      <formula1>45383</formula1>
      <formula2>45747</formula2>
    </dataValidation>
    <dataValidation allowBlank="1" showInputMessage="1" showErrorMessage="1" prompt="法人格の後に全角スペースを入れてください。_x000a_ex.)一般社団法人　○○、株式会社　△△" sqref="C15:K15" xr:uid="{FF22F768-BB37-4F8B-A409-680495B45935}"/>
    <dataValidation type="textLength" operator="lessThanOrEqual" allowBlank="1" showInputMessage="1" showErrorMessage="1" error="60字を超えています。" prompt="建物名含め、正確にご記入ください。_x000a_60字以内で入力してください。" sqref="E18:K18" xr:uid="{7CB89DBC-C183-46CD-A34A-7DED8FE56D8C}">
      <formula1>60</formula1>
    </dataValidation>
    <dataValidation imeMode="fullKatakana" allowBlank="1" showInputMessage="1" showErrorMessage="1" prompt="法人格（一般社団法人等）部分のフリガナは不要（入力しないでください）です。_x000a_数字もカタカナ表記としてください。_x000a_" sqref="C14:K14" xr:uid="{EAAF236A-EAA0-4278-A891-3E5CEE0E1021}"/>
    <dataValidation imeMode="halfAlpha" allowBlank="1" showInputMessage="1" showErrorMessage="1" prompt="ハイフンを入れた形式で入力してください。_x000a_ex.) 03-3265-7411" sqref="I22:K23 I27:K28 I24:I25" xr:uid="{E3073CBB-A495-4AAA-9E76-FDC06F94EC5C}"/>
    <dataValidation imeMode="halfAlpha" allowBlank="1" showInputMessage="1" showErrorMessage="1" sqref="I29:K29 I26 C19 G19:K19" xr:uid="{48853285-8AC2-4AB0-B661-3DA4255142D6}"/>
    <dataValidation imeMode="fullKatakana" allowBlank="1" showInputMessage="1" showErrorMessage="1" sqref="C30:K30 C28 C25:D25" xr:uid="{9DC3D624-30FD-4CF2-A635-7737499F8369}"/>
    <dataValidation type="date" allowBlank="1" showInputMessage="1" showErrorMessage="1" errorTitle="出発日を入力してください。" error="2023/4/1～2024/3/31で記載してください。" sqref="E37" xr:uid="{BF90C716-034C-441C-B3DC-CC68CFA8B361}">
      <formula1>45017</formula1>
      <formula2>45382</formula2>
    </dataValidation>
    <dataValidation type="list" allowBlank="1" showInputMessage="1" sqref="C18" xr:uid="{01D3D2EC-CBBD-41EC-8E64-911D039A274D}">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C17 C20" xr:uid="{2E41A4F6-C854-4075-BD18-EB2BCD56B064}"/>
    <dataValidation type="list" allowBlank="1" showInputMessage="1" showErrorMessage="1" sqref="C13" xr:uid="{9DF054E1-67FE-424E-A068-0803304BDFBA}">
      <formula1>応募分野</formula1>
    </dataValidation>
  </dataValidations>
  <pageMargins left="0.70866141732283472" right="0.51181102362204722" top="0.55118110236220474" bottom="0.55118110236220474" header="0.31496062992125984" footer="0.31496062992125984"/>
  <pageSetup paperSize="9" scale="57" orientation="portrait" r:id="rId1"/>
  <headerFooter scaleWithDoc="0">
    <oddFooter>&amp;R&amp;"ＭＳ ゴシック,標準"&amp;12整理番号：（事務局記入欄）</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CECD1-5B5B-4E3A-8DC5-A816D4A3B6C5}">
  <sheetPr>
    <pageSetUpPr fitToPage="1"/>
  </sheetPr>
  <dimension ref="A1:S89"/>
  <sheetViews>
    <sheetView view="pageBreakPreview" zoomScale="70" zoomScaleNormal="70" zoomScaleSheetLayoutView="70" zoomScalePageLayoutView="55" workbookViewId="0">
      <selection activeCell="C7" sqref="C7:D7"/>
    </sheetView>
  </sheetViews>
  <sheetFormatPr defaultColWidth="9" defaultRowHeight="18.75" customHeight="1"/>
  <cols>
    <col min="1" max="2" width="3.625" style="43" customWidth="1"/>
    <col min="3" max="3" width="8.625" style="43" customWidth="1"/>
    <col min="4" max="4" width="12.625" style="43" customWidth="1"/>
    <col min="5" max="5" width="6.625" style="43" customWidth="1"/>
    <col min="6" max="6" width="20.625" style="43" customWidth="1"/>
    <col min="7" max="7" width="9.625" style="43" customWidth="1"/>
    <col min="8" max="8" width="26.625" style="43" customWidth="1"/>
    <col min="9" max="11" width="15.625" style="43" customWidth="1"/>
    <col min="12" max="12" width="13.5" style="43" customWidth="1"/>
    <col min="13" max="13" width="12.625" style="43" customWidth="1"/>
    <col min="14" max="14" width="52.625" style="43" customWidth="1"/>
    <col min="15" max="16384" width="9" style="43"/>
  </cols>
  <sheetData>
    <row r="1" spans="1:19" ht="26.25" customHeight="1">
      <c r="B1" s="234" t="s">
        <v>312</v>
      </c>
      <c r="M1" s="313"/>
    </row>
    <row r="2" spans="1:19" s="61" customFormat="1" ht="8.4499999999999993" customHeight="1" thickBot="1">
      <c r="L2" s="56"/>
      <c r="S2" s="57"/>
    </row>
    <row r="3" spans="1:19" ht="39.75" customHeight="1" thickBot="1">
      <c r="B3" s="802" t="s">
        <v>227</v>
      </c>
      <c r="C3" s="803"/>
      <c r="D3" s="803"/>
      <c r="E3" s="773" t="str">
        <f>IF(ISBLANK(総表!C15),"",総表!C15)</f>
        <v/>
      </c>
      <c r="F3" s="773"/>
      <c r="G3" s="773"/>
      <c r="H3" s="773"/>
      <c r="I3" s="276" t="s">
        <v>228</v>
      </c>
      <c r="J3" s="773" t="str">
        <f>IF(ISBLANK(総表!C31),"",総表!C31)</f>
        <v/>
      </c>
      <c r="K3" s="773"/>
      <c r="L3" s="773"/>
      <c r="M3" s="774"/>
      <c r="N3" s="309" t="s">
        <v>313</v>
      </c>
    </row>
    <row r="4" spans="1:19" ht="24" customHeight="1">
      <c r="B4" s="775"/>
      <c r="C4" s="777" t="s">
        <v>314</v>
      </c>
      <c r="D4" s="778"/>
      <c r="E4" s="779" t="str">
        <f>IF(ISBLANK(総表!C37),"自動入力",総表!C37)</f>
        <v>自動入力</v>
      </c>
      <c r="F4" s="780"/>
      <c r="G4" s="261" t="s">
        <v>315</v>
      </c>
      <c r="H4" s="346" t="str">
        <f>IF(ISBLANK(総表!F37),"自動入力",総表!F37)</f>
        <v>自動入力</v>
      </c>
      <c r="I4" s="781"/>
      <c r="J4" s="782"/>
      <c r="K4" s="782"/>
      <c r="L4" s="782"/>
      <c r="M4" s="783"/>
      <c r="N4" s="178"/>
    </row>
    <row r="5" spans="1:19" ht="17.25" customHeight="1">
      <c r="B5" s="775"/>
      <c r="C5" s="784" t="s">
        <v>179</v>
      </c>
      <c r="D5" s="785"/>
      <c r="E5" s="785"/>
      <c r="F5" s="785"/>
      <c r="G5" s="786" t="s">
        <v>266</v>
      </c>
      <c r="H5" s="788" t="s">
        <v>316</v>
      </c>
      <c r="I5" s="789"/>
      <c r="J5" s="788" t="s">
        <v>181</v>
      </c>
      <c r="K5" s="789"/>
      <c r="L5" s="848" t="s">
        <v>523</v>
      </c>
      <c r="M5" s="875"/>
      <c r="N5" s="55"/>
    </row>
    <row r="6" spans="1:19" ht="17.25" customHeight="1">
      <c r="B6" s="775"/>
      <c r="C6" s="796" t="s">
        <v>67</v>
      </c>
      <c r="D6" s="797"/>
      <c r="E6" s="283" t="s">
        <v>315</v>
      </c>
      <c r="F6" s="347" t="s">
        <v>180</v>
      </c>
      <c r="G6" s="787"/>
      <c r="H6" s="790"/>
      <c r="I6" s="791"/>
      <c r="J6" s="845" t="s">
        <v>522</v>
      </c>
      <c r="K6" s="846"/>
      <c r="L6" s="876"/>
      <c r="M6" s="877"/>
      <c r="N6" s="55"/>
    </row>
    <row r="7" spans="1:19" ht="17.25">
      <c r="A7" s="43">
        <v>1</v>
      </c>
      <c r="B7" s="775"/>
      <c r="C7" s="798"/>
      <c r="D7" s="799"/>
      <c r="E7" s="348" t="s">
        <v>315</v>
      </c>
      <c r="F7" s="349"/>
      <c r="G7" s="350"/>
      <c r="H7" s="800"/>
      <c r="I7" s="801"/>
      <c r="J7" s="531"/>
      <c r="K7" s="528"/>
      <c r="L7" s="878"/>
      <c r="M7" s="879"/>
      <c r="N7" s="808" t="s">
        <v>317</v>
      </c>
    </row>
    <row r="8" spans="1:19" ht="17.25">
      <c r="A8" s="43">
        <v>2</v>
      </c>
      <c r="B8" s="775"/>
      <c r="C8" s="792"/>
      <c r="D8" s="793"/>
      <c r="E8" s="351" t="s">
        <v>315</v>
      </c>
      <c r="F8" s="352"/>
      <c r="G8" s="353"/>
      <c r="H8" s="794"/>
      <c r="I8" s="795"/>
      <c r="J8" s="532"/>
      <c r="K8" s="529"/>
      <c r="L8" s="818"/>
      <c r="M8" s="819"/>
      <c r="N8" s="808"/>
    </row>
    <row r="9" spans="1:19" ht="17.25">
      <c r="A9" s="43">
        <v>3</v>
      </c>
      <c r="B9" s="775"/>
      <c r="C9" s="792"/>
      <c r="D9" s="793"/>
      <c r="E9" s="351" t="s">
        <v>315</v>
      </c>
      <c r="F9" s="352"/>
      <c r="G9" s="353"/>
      <c r="H9" s="794"/>
      <c r="I9" s="795"/>
      <c r="J9" s="532"/>
      <c r="K9" s="529"/>
      <c r="L9" s="818"/>
      <c r="M9" s="819"/>
      <c r="N9" s="808"/>
    </row>
    <row r="10" spans="1:19" ht="17.25">
      <c r="A10" s="43">
        <v>4</v>
      </c>
      <c r="B10" s="775"/>
      <c r="C10" s="792"/>
      <c r="D10" s="793"/>
      <c r="E10" s="351" t="s">
        <v>315</v>
      </c>
      <c r="F10" s="352"/>
      <c r="G10" s="353"/>
      <c r="H10" s="794"/>
      <c r="I10" s="795"/>
      <c r="J10" s="532"/>
      <c r="K10" s="529"/>
      <c r="L10" s="818"/>
      <c r="M10" s="819"/>
      <c r="N10" s="808"/>
    </row>
    <row r="11" spans="1:19" ht="17.25">
      <c r="A11" s="43">
        <v>5</v>
      </c>
      <c r="B11" s="775"/>
      <c r="C11" s="792"/>
      <c r="D11" s="793"/>
      <c r="E11" s="351" t="s">
        <v>315</v>
      </c>
      <c r="F11" s="352"/>
      <c r="G11" s="353"/>
      <c r="H11" s="794"/>
      <c r="I11" s="795"/>
      <c r="J11" s="532"/>
      <c r="K11" s="529"/>
      <c r="L11" s="818"/>
      <c r="M11" s="819"/>
      <c r="N11" s="808"/>
    </row>
    <row r="12" spans="1:19" ht="17.25">
      <c r="A12" s="43">
        <v>6</v>
      </c>
      <c r="B12" s="775"/>
      <c r="C12" s="792"/>
      <c r="D12" s="793"/>
      <c r="E12" s="351" t="s">
        <v>315</v>
      </c>
      <c r="F12" s="352"/>
      <c r="G12" s="353"/>
      <c r="H12" s="794"/>
      <c r="I12" s="795"/>
      <c r="J12" s="532"/>
      <c r="K12" s="529"/>
      <c r="L12" s="818"/>
      <c r="M12" s="819"/>
      <c r="N12" s="808"/>
    </row>
    <row r="13" spans="1:19" ht="17.25">
      <c r="A13" s="43">
        <v>7</v>
      </c>
      <c r="B13" s="775"/>
      <c r="C13" s="792"/>
      <c r="D13" s="793"/>
      <c r="E13" s="351" t="s">
        <v>315</v>
      </c>
      <c r="F13" s="352"/>
      <c r="G13" s="353"/>
      <c r="H13" s="794"/>
      <c r="I13" s="795"/>
      <c r="J13" s="532"/>
      <c r="K13" s="529"/>
      <c r="L13" s="818"/>
      <c r="M13" s="819"/>
      <c r="N13" s="808"/>
    </row>
    <row r="14" spans="1:19" ht="17.25">
      <c r="A14" s="43">
        <v>8</v>
      </c>
      <c r="B14" s="775"/>
      <c r="C14" s="792"/>
      <c r="D14" s="793"/>
      <c r="E14" s="351" t="s">
        <v>315</v>
      </c>
      <c r="F14" s="352"/>
      <c r="G14" s="353"/>
      <c r="H14" s="794"/>
      <c r="I14" s="795"/>
      <c r="J14" s="532"/>
      <c r="K14" s="529"/>
      <c r="L14" s="818"/>
      <c r="M14" s="819"/>
      <c r="N14" s="808"/>
    </row>
    <row r="15" spans="1:19" ht="17.25">
      <c r="A15" s="43">
        <v>9</v>
      </c>
      <c r="B15" s="775"/>
      <c r="C15" s="792"/>
      <c r="D15" s="793"/>
      <c r="E15" s="351" t="s">
        <v>315</v>
      </c>
      <c r="F15" s="352"/>
      <c r="G15" s="353"/>
      <c r="H15" s="794"/>
      <c r="I15" s="795"/>
      <c r="J15" s="532"/>
      <c r="K15" s="529"/>
      <c r="L15" s="818"/>
      <c r="M15" s="819"/>
      <c r="N15" s="808"/>
    </row>
    <row r="16" spans="1:19" ht="17.25">
      <c r="A16" s="43">
        <v>10</v>
      </c>
      <c r="B16" s="775"/>
      <c r="C16" s="792"/>
      <c r="D16" s="793"/>
      <c r="E16" s="351" t="s">
        <v>315</v>
      </c>
      <c r="F16" s="352"/>
      <c r="G16" s="353"/>
      <c r="H16" s="794"/>
      <c r="I16" s="795"/>
      <c r="J16" s="532"/>
      <c r="K16" s="529"/>
      <c r="L16" s="818"/>
      <c r="M16" s="819"/>
      <c r="N16" s="808"/>
    </row>
    <row r="17" spans="1:14" ht="17.25">
      <c r="A17" s="43">
        <v>11</v>
      </c>
      <c r="B17" s="775"/>
      <c r="C17" s="792"/>
      <c r="D17" s="793"/>
      <c r="E17" s="351" t="s">
        <v>315</v>
      </c>
      <c r="F17" s="352"/>
      <c r="G17" s="353"/>
      <c r="H17" s="794"/>
      <c r="I17" s="795"/>
      <c r="J17" s="532"/>
      <c r="K17" s="529"/>
      <c r="L17" s="818"/>
      <c r="M17" s="819"/>
      <c r="N17" s="808"/>
    </row>
    <row r="18" spans="1:14" ht="17.25">
      <c r="A18" s="43">
        <v>12</v>
      </c>
      <c r="B18" s="775"/>
      <c r="C18" s="792"/>
      <c r="D18" s="793"/>
      <c r="E18" s="351" t="s">
        <v>315</v>
      </c>
      <c r="F18" s="352"/>
      <c r="G18" s="353"/>
      <c r="H18" s="794"/>
      <c r="I18" s="795"/>
      <c r="J18" s="532"/>
      <c r="K18" s="529"/>
      <c r="L18" s="818"/>
      <c r="M18" s="819"/>
      <c r="N18" s="808"/>
    </row>
    <row r="19" spans="1:14" ht="17.25">
      <c r="A19" s="43">
        <v>13</v>
      </c>
      <c r="B19" s="775"/>
      <c r="C19" s="792"/>
      <c r="D19" s="793"/>
      <c r="E19" s="351" t="s">
        <v>315</v>
      </c>
      <c r="F19" s="352"/>
      <c r="G19" s="353"/>
      <c r="H19" s="794"/>
      <c r="I19" s="795"/>
      <c r="J19" s="532"/>
      <c r="K19" s="529"/>
      <c r="L19" s="818"/>
      <c r="M19" s="819"/>
      <c r="N19" s="808"/>
    </row>
    <row r="20" spans="1:14" ht="18.75" customHeight="1">
      <c r="B20" s="776"/>
      <c r="C20" s="354"/>
      <c r="D20" s="355"/>
      <c r="E20" s="355"/>
      <c r="F20" s="284" t="s">
        <v>318</v>
      </c>
      <c r="G20" s="356">
        <f>SUM(G7:G19)</f>
        <v>0</v>
      </c>
      <c r="H20" s="865">
        <f>COUNTA(H7:H19)</f>
        <v>0</v>
      </c>
      <c r="I20" s="866"/>
      <c r="J20" s="867"/>
      <c r="K20" s="867"/>
      <c r="L20" s="867"/>
      <c r="M20" s="868"/>
      <c r="N20" s="808"/>
    </row>
    <row r="21" spans="1:14" ht="18.75" customHeight="1">
      <c r="B21" s="357"/>
      <c r="C21" s="869" t="s">
        <v>319</v>
      </c>
      <c r="D21" s="870"/>
      <c r="E21" s="870"/>
      <c r="F21" s="870"/>
      <c r="G21" s="870"/>
      <c r="H21" s="870"/>
      <c r="I21" s="870"/>
      <c r="J21" s="870"/>
      <c r="K21" s="870"/>
      <c r="L21" s="870"/>
      <c r="M21" s="871"/>
    </row>
    <row r="22" spans="1:14" ht="27.95" customHeight="1">
      <c r="A22" s="43">
        <v>1</v>
      </c>
      <c r="B22" s="357"/>
      <c r="C22" s="872"/>
      <c r="D22" s="873"/>
      <c r="E22" s="873"/>
      <c r="F22" s="873"/>
      <c r="G22" s="873"/>
      <c r="H22" s="873"/>
      <c r="I22" s="873"/>
      <c r="J22" s="873"/>
      <c r="K22" s="873"/>
      <c r="L22" s="873"/>
      <c r="M22" s="874"/>
      <c r="N22" s="804" t="s">
        <v>320</v>
      </c>
    </row>
    <row r="23" spans="1:14" ht="27.95" customHeight="1">
      <c r="A23" s="43">
        <v>2</v>
      </c>
      <c r="B23" s="357"/>
      <c r="C23" s="872"/>
      <c r="D23" s="873"/>
      <c r="E23" s="873"/>
      <c r="F23" s="873"/>
      <c r="G23" s="873"/>
      <c r="H23" s="873"/>
      <c r="I23" s="873"/>
      <c r="J23" s="873"/>
      <c r="K23" s="873"/>
      <c r="L23" s="873"/>
      <c r="M23" s="874"/>
      <c r="N23" s="804"/>
    </row>
    <row r="24" spans="1:14" ht="27.95" customHeight="1">
      <c r="A24" s="43">
        <v>3</v>
      </c>
      <c r="B24" s="357"/>
      <c r="C24" s="872"/>
      <c r="D24" s="873"/>
      <c r="E24" s="873"/>
      <c r="F24" s="873"/>
      <c r="G24" s="873"/>
      <c r="H24" s="873"/>
      <c r="I24" s="873"/>
      <c r="J24" s="873"/>
      <c r="K24" s="873"/>
      <c r="L24" s="873"/>
      <c r="M24" s="874"/>
      <c r="N24" s="302" t="s">
        <v>272</v>
      </c>
    </row>
    <row r="25" spans="1:14" ht="27.95" customHeight="1">
      <c r="A25" s="43">
        <v>4</v>
      </c>
      <c r="B25" s="357"/>
      <c r="C25" s="872"/>
      <c r="D25" s="873"/>
      <c r="E25" s="873"/>
      <c r="F25" s="873"/>
      <c r="G25" s="873"/>
      <c r="H25" s="873"/>
      <c r="I25" s="873"/>
      <c r="J25" s="873"/>
      <c r="K25" s="873"/>
      <c r="L25" s="873"/>
      <c r="M25" s="874"/>
      <c r="N25" s="302" t="s">
        <v>273</v>
      </c>
    </row>
    <row r="26" spans="1:14" ht="27.95" customHeight="1">
      <c r="A26" s="43">
        <v>5</v>
      </c>
      <c r="B26" s="357"/>
      <c r="C26" s="872"/>
      <c r="D26" s="873"/>
      <c r="E26" s="873"/>
      <c r="F26" s="873"/>
      <c r="G26" s="873"/>
      <c r="H26" s="873"/>
      <c r="I26" s="873"/>
      <c r="J26" s="873"/>
      <c r="K26" s="873"/>
      <c r="L26" s="873"/>
      <c r="M26" s="874"/>
      <c r="N26" s="302" t="s">
        <v>274</v>
      </c>
    </row>
    <row r="27" spans="1:14" ht="27.95" customHeight="1">
      <c r="A27" s="43">
        <v>6</v>
      </c>
      <c r="B27" s="357"/>
      <c r="C27" s="872"/>
      <c r="D27" s="873"/>
      <c r="E27" s="873"/>
      <c r="F27" s="873"/>
      <c r="G27" s="873"/>
      <c r="H27" s="873"/>
      <c r="I27" s="873"/>
      <c r="J27" s="873"/>
      <c r="K27" s="873"/>
      <c r="L27" s="873"/>
      <c r="M27" s="874"/>
      <c r="N27" s="302" t="s">
        <v>275</v>
      </c>
    </row>
    <row r="28" spans="1:14" ht="27.95" customHeight="1">
      <c r="A28" s="43">
        <v>7</v>
      </c>
      <c r="B28" s="357"/>
      <c r="C28" s="872"/>
      <c r="D28" s="873"/>
      <c r="E28" s="873"/>
      <c r="F28" s="873"/>
      <c r="G28" s="873"/>
      <c r="H28" s="873"/>
      <c r="I28" s="873"/>
      <c r="J28" s="873"/>
      <c r="K28" s="873"/>
      <c r="L28" s="873"/>
      <c r="M28" s="874"/>
      <c r="N28" s="72"/>
    </row>
    <row r="29" spans="1:14" ht="27.95" customHeight="1">
      <c r="A29" s="43">
        <v>8</v>
      </c>
      <c r="B29" s="357"/>
      <c r="C29" s="872"/>
      <c r="D29" s="873"/>
      <c r="E29" s="873"/>
      <c r="F29" s="873"/>
      <c r="G29" s="873"/>
      <c r="H29" s="873"/>
      <c r="I29" s="873"/>
      <c r="J29" s="873"/>
      <c r="K29" s="873"/>
      <c r="L29" s="873"/>
      <c r="M29" s="874"/>
      <c r="N29" s="72"/>
    </row>
    <row r="30" spans="1:14" ht="27.95" customHeight="1">
      <c r="A30" s="43">
        <v>9</v>
      </c>
      <c r="B30" s="357"/>
      <c r="C30" s="872"/>
      <c r="D30" s="873"/>
      <c r="E30" s="873"/>
      <c r="F30" s="873"/>
      <c r="G30" s="873"/>
      <c r="H30" s="873"/>
      <c r="I30" s="873"/>
      <c r="J30" s="873"/>
      <c r="K30" s="873"/>
      <c r="L30" s="873"/>
      <c r="M30" s="874"/>
      <c r="N30" s="72"/>
    </row>
    <row r="31" spans="1:14" ht="27.95" customHeight="1">
      <c r="A31" s="43">
        <v>10</v>
      </c>
      <c r="B31" s="357"/>
      <c r="C31" s="872"/>
      <c r="D31" s="873"/>
      <c r="E31" s="873"/>
      <c r="F31" s="873"/>
      <c r="G31" s="873"/>
      <c r="H31" s="873"/>
      <c r="I31" s="873"/>
      <c r="J31" s="873"/>
      <c r="K31" s="873"/>
      <c r="L31" s="873"/>
      <c r="M31" s="874"/>
    </row>
    <row r="32" spans="1:14" ht="27.95" customHeight="1">
      <c r="A32" s="43">
        <v>11</v>
      </c>
      <c r="B32" s="357"/>
      <c r="C32" s="872"/>
      <c r="D32" s="873"/>
      <c r="E32" s="873"/>
      <c r="F32" s="873"/>
      <c r="G32" s="873"/>
      <c r="H32" s="873"/>
      <c r="I32" s="873"/>
      <c r="J32" s="873"/>
      <c r="K32" s="873"/>
      <c r="L32" s="873"/>
      <c r="M32" s="874"/>
      <c r="N32" s="72"/>
    </row>
    <row r="33" spans="1:14" ht="27.95" customHeight="1">
      <c r="A33" s="43">
        <v>12</v>
      </c>
      <c r="B33" s="357"/>
      <c r="C33" s="872"/>
      <c r="D33" s="873"/>
      <c r="E33" s="873"/>
      <c r="F33" s="873"/>
      <c r="G33" s="873"/>
      <c r="H33" s="873"/>
      <c r="I33" s="873"/>
      <c r="J33" s="873"/>
      <c r="K33" s="873"/>
      <c r="L33" s="873"/>
      <c r="M33" s="874"/>
      <c r="N33" s="72"/>
    </row>
    <row r="34" spans="1:14" ht="27.95" customHeight="1">
      <c r="A34" s="43">
        <v>13</v>
      </c>
      <c r="B34" s="357"/>
      <c r="C34" s="872"/>
      <c r="D34" s="873"/>
      <c r="E34" s="873"/>
      <c r="F34" s="873"/>
      <c r="G34" s="873"/>
      <c r="H34" s="873"/>
      <c r="I34" s="873"/>
      <c r="J34" s="873"/>
      <c r="K34" s="873"/>
      <c r="L34" s="873"/>
      <c r="M34" s="874"/>
      <c r="N34" s="72"/>
    </row>
    <row r="35" spans="1:14" ht="27.95" customHeight="1">
      <c r="A35" s="43">
        <v>14</v>
      </c>
      <c r="B35" s="357"/>
      <c r="C35" s="872"/>
      <c r="D35" s="873"/>
      <c r="E35" s="873"/>
      <c r="F35" s="873"/>
      <c r="G35" s="873"/>
      <c r="H35" s="873"/>
      <c r="I35" s="873"/>
      <c r="J35" s="873"/>
      <c r="K35" s="873"/>
      <c r="L35" s="873"/>
      <c r="M35" s="874"/>
    </row>
    <row r="36" spans="1:14" ht="27.95" customHeight="1">
      <c r="A36" s="43">
        <v>15</v>
      </c>
      <c r="B36" s="357"/>
      <c r="C36" s="872"/>
      <c r="D36" s="873"/>
      <c r="E36" s="873"/>
      <c r="F36" s="873"/>
      <c r="G36" s="873"/>
      <c r="H36" s="873"/>
      <c r="I36" s="873"/>
      <c r="J36" s="873"/>
      <c r="K36" s="873"/>
      <c r="L36" s="873"/>
      <c r="M36" s="874"/>
      <c r="N36" s="72"/>
    </row>
    <row r="37" spans="1:14" ht="27.95" customHeight="1">
      <c r="A37" s="43">
        <v>16</v>
      </c>
      <c r="B37" s="357"/>
      <c r="C37" s="872"/>
      <c r="D37" s="873"/>
      <c r="E37" s="873"/>
      <c r="F37" s="873"/>
      <c r="G37" s="873"/>
      <c r="H37" s="873"/>
      <c r="I37" s="873"/>
      <c r="J37" s="873"/>
      <c r="K37" s="873"/>
      <c r="L37" s="873"/>
      <c r="M37" s="874"/>
      <c r="N37" s="72"/>
    </row>
    <row r="38" spans="1:14" ht="27.95" customHeight="1">
      <c r="A38" s="43">
        <v>17</v>
      </c>
      <c r="B38" s="357"/>
      <c r="C38" s="872"/>
      <c r="D38" s="873"/>
      <c r="E38" s="873"/>
      <c r="F38" s="873"/>
      <c r="G38" s="873"/>
      <c r="H38" s="873"/>
      <c r="I38" s="873"/>
      <c r="J38" s="873"/>
      <c r="K38" s="873"/>
      <c r="L38" s="873"/>
      <c r="M38" s="874"/>
      <c r="N38" s="72"/>
    </row>
    <row r="39" spans="1:14" ht="27.95" customHeight="1">
      <c r="A39" s="43">
        <v>18</v>
      </c>
      <c r="B39" s="357"/>
      <c r="C39" s="872"/>
      <c r="D39" s="873"/>
      <c r="E39" s="873"/>
      <c r="F39" s="873"/>
      <c r="G39" s="873"/>
      <c r="H39" s="873"/>
      <c r="I39" s="873"/>
      <c r="J39" s="873"/>
      <c r="K39" s="873"/>
      <c r="L39" s="873"/>
      <c r="M39" s="874"/>
      <c r="N39" s="72"/>
    </row>
    <row r="40" spans="1:14" ht="27.95" customHeight="1">
      <c r="A40" s="43">
        <v>19</v>
      </c>
      <c r="B40" s="357"/>
      <c r="C40" s="872"/>
      <c r="D40" s="873"/>
      <c r="E40" s="873"/>
      <c r="F40" s="873"/>
      <c r="G40" s="873"/>
      <c r="H40" s="873"/>
      <c r="I40" s="873"/>
      <c r="J40" s="873"/>
      <c r="K40" s="873"/>
      <c r="L40" s="873"/>
      <c r="M40" s="874"/>
      <c r="N40" s="72"/>
    </row>
    <row r="41" spans="1:14" ht="27.95" customHeight="1">
      <c r="A41" s="43">
        <v>20</v>
      </c>
      <c r="B41" s="357"/>
      <c r="C41" s="872"/>
      <c r="D41" s="873"/>
      <c r="E41" s="873"/>
      <c r="F41" s="873"/>
      <c r="G41" s="873"/>
      <c r="H41" s="873"/>
      <c r="I41" s="873"/>
      <c r="J41" s="873"/>
      <c r="K41" s="873"/>
      <c r="L41" s="873"/>
      <c r="M41" s="874"/>
    </row>
    <row r="42" spans="1:14" ht="27.95" customHeight="1">
      <c r="A42" s="43">
        <v>21</v>
      </c>
      <c r="B42" s="357"/>
      <c r="C42" s="872"/>
      <c r="D42" s="873"/>
      <c r="E42" s="873"/>
      <c r="F42" s="873"/>
      <c r="G42" s="873"/>
      <c r="H42" s="873"/>
      <c r="I42" s="873"/>
      <c r="J42" s="873"/>
      <c r="K42" s="873"/>
      <c r="L42" s="873"/>
      <c r="M42" s="874"/>
      <c r="N42" s="72"/>
    </row>
    <row r="43" spans="1:14" ht="27.95" customHeight="1">
      <c r="A43" s="43">
        <v>22</v>
      </c>
      <c r="B43" s="357"/>
      <c r="C43" s="872"/>
      <c r="D43" s="873"/>
      <c r="E43" s="873"/>
      <c r="F43" s="873"/>
      <c r="G43" s="873"/>
      <c r="H43" s="873"/>
      <c r="I43" s="873"/>
      <c r="J43" s="873"/>
      <c r="K43" s="873"/>
      <c r="L43" s="873"/>
      <c r="M43" s="874"/>
      <c r="N43" s="72"/>
    </row>
    <row r="44" spans="1:14" ht="27.95" customHeight="1">
      <c r="A44" s="43">
        <v>23</v>
      </c>
      <c r="B44" s="357"/>
      <c r="C44" s="872"/>
      <c r="D44" s="873"/>
      <c r="E44" s="873"/>
      <c r="F44" s="873"/>
      <c r="G44" s="873"/>
      <c r="H44" s="873"/>
      <c r="I44" s="873"/>
      <c r="J44" s="873"/>
      <c r="K44" s="873"/>
      <c r="L44" s="873"/>
      <c r="M44" s="874"/>
      <c r="N44" s="72"/>
    </row>
    <row r="45" spans="1:14" ht="27.95" customHeight="1">
      <c r="A45" s="43">
        <v>24</v>
      </c>
      <c r="B45" s="357"/>
      <c r="C45" s="872"/>
      <c r="D45" s="873"/>
      <c r="E45" s="873"/>
      <c r="F45" s="873"/>
      <c r="G45" s="873"/>
      <c r="H45" s="873"/>
      <c r="I45" s="873"/>
      <c r="J45" s="873"/>
      <c r="K45" s="873"/>
      <c r="L45" s="873"/>
      <c r="M45" s="874"/>
    </row>
    <row r="46" spans="1:14" ht="27.95" customHeight="1">
      <c r="A46" s="43">
        <v>25</v>
      </c>
      <c r="B46" s="357"/>
      <c r="C46" s="872"/>
      <c r="D46" s="873"/>
      <c r="E46" s="873"/>
      <c r="F46" s="873"/>
      <c r="G46" s="873"/>
      <c r="H46" s="873"/>
      <c r="I46" s="873"/>
      <c r="J46" s="873"/>
      <c r="K46" s="873"/>
      <c r="L46" s="873"/>
      <c r="M46" s="874"/>
      <c r="N46" s="72"/>
    </row>
    <row r="47" spans="1:14" ht="18.75" hidden="1" customHeight="1">
      <c r="B47" s="357"/>
      <c r="C47" s="805" t="s">
        <v>321</v>
      </c>
      <c r="D47" s="805"/>
      <c r="E47" s="805"/>
      <c r="F47" s="805"/>
      <c r="G47" s="805"/>
      <c r="H47" s="805"/>
      <c r="I47" s="805"/>
      <c r="J47" s="805"/>
      <c r="K47" s="805"/>
      <c r="L47" s="806"/>
      <c r="M47" s="807"/>
    </row>
    <row r="48" spans="1:14" ht="33" hidden="1" customHeight="1">
      <c r="A48" s="43">
        <v>1</v>
      </c>
      <c r="B48" s="357"/>
      <c r="C48" s="809"/>
      <c r="D48" s="810"/>
      <c r="E48" s="810"/>
      <c r="F48" s="810"/>
      <c r="G48" s="810"/>
      <c r="H48" s="810"/>
      <c r="I48" s="810"/>
      <c r="J48" s="810"/>
      <c r="K48" s="810"/>
      <c r="L48" s="810"/>
      <c r="M48" s="811"/>
      <c r="N48" s="72"/>
    </row>
    <row r="49" spans="1:14" ht="33" hidden="1" customHeight="1">
      <c r="A49" s="43">
        <v>2</v>
      </c>
      <c r="B49" s="357"/>
      <c r="C49" s="812"/>
      <c r="D49" s="813"/>
      <c r="E49" s="813"/>
      <c r="F49" s="813"/>
      <c r="G49" s="813"/>
      <c r="H49" s="813"/>
      <c r="I49" s="813"/>
      <c r="J49" s="813"/>
      <c r="K49" s="813"/>
      <c r="L49" s="813"/>
      <c r="M49" s="814"/>
      <c r="N49" s="72"/>
    </row>
    <row r="50" spans="1:14" ht="33" hidden="1" customHeight="1">
      <c r="A50" s="43">
        <v>3</v>
      </c>
      <c r="B50" s="357"/>
      <c r="C50" s="812"/>
      <c r="D50" s="813"/>
      <c r="E50" s="813"/>
      <c r="F50" s="813"/>
      <c r="G50" s="813"/>
      <c r="H50" s="813"/>
      <c r="I50" s="813"/>
      <c r="J50" s="813"/>
      <c r="K50" s="813"/>
      <c r="L50" s="813"/>
      <c r="M50" s="814"/>
      <c r="N50" s="72"/>
    </row>
    <row r="51" spans="1:14" ht="33" hidden="1" customHeight="1">
      <c r="A51" s="43">
        <v>4</v>
      </c>
      <c r="B51" s="357"/>
      <c r="C51" s="812"/>
      <c r="D51" s="813"/>
      <c r="E51" s="813"/>
      <c r="F51" s="813"/>
      <c r="G51" s="813"/>
      <c r="H51" s="813"/>
      <c r="I51" s="813"/>
      <c r="J51" s="813"/>
      <c r="K51" s="813"/>
      <c r="L51" s="813"/>
      <c r="M51" s="814"/>
      <c r="N51" s="72"/>
    </row>
    <row r="52" spans="1:14" ht="17.25" customHeight="1">
      <c r="B52" s="357"/>
      <c r="C52" s="815" t="s">
        <v>377</v>
      </c>
      <c r="D52" s="815"/>
      <c r="E52" s="815"/>
      <c r="F52" s="815"/>
      <c r="G52" s="815"/>
      <c r="H52" s="815"/>
      <c r="I52" s="815"/>
      <c r="J52" s="815"/>
      <c r="K52" s="815"/>
      <c r="L52" s="816"/>
      <c r="M52" s="817"/>
      <c r="N52" s="72"/>
    </row>
    <row r="53" spans="1:14" ht="17.25" customHeight="1">
      <c r="A53" s="43">
        <v>1</v>
      </c>
      <c r="B53" s="357"/>
      <c r="C53" s="809"/>
      <c r="D53" s="810"/>
      <c r="E53" s="810"/>
      <c r="F53" s="810"/>
      <c r="G53" s="810"/>
      <c r="H53" s="810"/>
      <c r="I53" s="810"/>
      <c r="J53" s="810"/>
      <c r="K53" s="810"/>
      <c r="L53" s="810"/>
      <c r="M53" s="811"/>
      <c r="N53" s="72"/>
    </row>
    <row r="54" spans="1:14" ht="17.25" customHeight="1">
      <c r="A54" s="43">
        <v>2</v>
      </c>
      <c r="B54" s="357"/>
      <c r="C54" s="812"/>
      <c r="D54" s="813"/>
      <c r="E54" s="813"/>
      <c r="F54" s="813"/>
      <c r="G54" s="813"/>
      <c r="H54" s="813"/>
      <c r="I54" s="813"/>
      <c r="J54" s="813"/>
      <c r="K54" s="813"/>
      <c r="L54" s="813"/>
      <c r="M54" s="814"/>
      <c r="N54" s="72"/>
    </row>
    <row r="55" spans="1:14" ht="17.25" customHeight="1">
      <c r="A55" s="43">
        <v>3</v>
      </c>
      <c r="B55" s="357"/>
      <c r="C55" s="812"/>
      <c r="D55" s="813"/>
      <c r="E55" s="813"/>
      <c r="F55" s="813"/>
      <c r="G55" s="813"/>
      <c r="H55" s="813"/>
      <c r="I55" s="813"/>
      <c r="J55" s="813"/>
      <c r="K55" s="813"/>
      <c r="L55" s="813"/>
      <c r="M55" s="814"/>
      <c r="N55" s="72"/>
    </row>
    <row r="56" spans="1:14" ht="17.25" customHeight="1">
      <c r="A56" s="43">
        <v>4</v>
      </c>
      <c r="B56" s="357"/>
      <c r="C56" s="812"/>
      <c r="D56" s="813"/>
      <c r="E56" s="813"/>
      <c r="F56" s="813"/>
      <c r="G56" s="813"/>
      <c r="H56" s="813"/>
      <c r="I56" s="813"/>
      <c r="J56" s="813"/>
      <c r="K56" s="813"/>
      <c r="L56" s="813"/>
      <c r="M56" s="814"/>
      <c r="N56" s="72"/>
    </row>
    <row r="57" spans="1:14" ht="17.25" hidden="1" customHeight="1">
      <c r="B57" s="357"/>
      <c r="C57" s="821" t="s">
        <v>245</v>
      </c>
      <c r="D57" s="822"/>
      <c r="E57" s="822"/>
      <c r="F57" s="822"/>
      <c r="G57" s="822"/>
      <c r="H57" s="822"/>
      <c r="I57" s="822"/>
      <c r="J57" s="822"/>
      <c r="K57" s="822"/>
      <c r="L57" s="822"/>
      <c r="M57" s="823"/>
      <c r="N57" s="72"/>
    </row>
    <row r="58" spans="1:14" ht="17.25" hidden="1" customHeight="1">
      <c r="A58" s="43">
        <v>1</v>
      </c>
      <c r="B58" s="357"/>
      <c r="C58" s="809"/>
      <c r="D58" s="824"/>
      <c r="E58" s="824"/>
      <c r="F58" s="824"/>
      <c r="G58" s="824"/>
      <c r="H58" s="824"/>
      <c r="I58" s="824"/>
      <c r="J58" s="824"/>
      <c r="K58" s="824"/>
      <c r="L58" s="824"/>
      <c r="M58" s="825"/>
      <c r="N58" s="820"/>
    </row>
    <row r="59" spans="1:14" ht="17.25" hidden="1" customHeight="1">
      <c r="A59" s="43">
        <v>2</v>
      </c>
      <c r="B59" s="357"/>
      <c r="C59" s="812"/>
      <c r="D59" s="826"/>
      <c r="E59" s="826"/>
      <c r="F59" s="826"/>
      <c r="G59" s="826"/>
      <c r="H59" s="826"/>
      <c r="I59" s="826"/>
      <c r="J59" s="826"/>
      <c r="K59" s="826"/>
      <c r="L59" s="826"/>
      <c r="M59" s="827"/>
      <c r="N59" s="820"/>
    </row>
    <row r="60" spans="1:14" ht="17.25" hidden="1" customHeight="1">
      <c r="A60" s="43">
        <v>3</v>
      </c>
      <c r="B60" s="357"/>
      <c r="C60" s="828"/>
      <c r="D60" s="826"/>
      <c r="E60" s="826"/>
      <c r="F60" s="826"/>
      <c r="G60" s="826"/>
      <c r="H60" s="826"/>
      <c r="I60" s="826"/>
      <c r="J60" s="826"/>
      <c r="K60" s="826"/>
      <c r="L60" s="826"/>
      <c r="M60" s="827"/>
      <c r="N60" s="820"/>
    </row>
    <row r="61" spans="1:14" ht="17.25" hidden="1" customHeight="1">
      <c r="A61" s="43">
        <v>4</v>
      </c>
      <c r="B61" s="357"/>
      <c r="C61" s="829"/>
      <c r="D61" s="830"/>
      <c r="E61" s="830"/>
      <c r="F61" s="830"/>
      <c r="G61" s="830"/>
      <c r="H61" s="830"/>
      <c r="I61" s="830"/>
      <c r="J61" s="830"/>
      <c r="K61" s="830"/>
      <c r="L61" s="830"/>
      <c r="M61" s="831"/>
      <c r="N61" s="820"/>
    </row>
    <row r="62" spans="1:14" ht="17.25" hidden="1" customHeight="1">
      <c r="B62" s="357"/>
      <c r="C62" s="821" t="s">
        <v>322</v>
      </c>
      <c r="D62" s="822"/>
      <c r="E62" s="822"/>
      <c r="F62" s="822"/>
      <c r="G62" s="822"/>
      <c r="H62" s="822"/>
      <c r="I62" s="822"/>
      <c r="J62" s="822"/>
      <c r="K62" s="822"/>
      <c r="L62" s="822"/>
      <c r="M62" s="823"/>
      <c r="N62" s="72"/>
    </row>
    <row r="63" spans="1:14" ht="17.25" hidden="1" customHeight="1">
      <c r="A63" s="43">
        <v>1</v>
      </c>
      <c r="B63" s="357"/>
      <c r="C63" s="809"/>
      <c r="D63" s="824"/>
      <c r="E63" s="824"/>
      <c r="F63" s="824"/>
      <c r="G63" s="824"/>
      <c r="H63" s="824"/>
      <c r="I63" s="824"/>
      <c r="J63" s="824"/>
      <c r="K63" s="824"/>
      <c r="L63" s="824"/>
      <c r="M63" s="825"/>
      <c r="N63" s="820"/>
    </row>
    <row r="64" spans="1:14" ht="17.25" hidden="1" customHeight="1">
      <c r="A64" s="43">
        <v>2</v>
      </c>
      <c r="B64" s="357"/>
      <c r="C64" s="812"/>
      <c r="D64" s="826"/>
      <c r="E64" s="826"/>
      <c r="F64" s="826"/>
      <c r="G64" s="826"/>
      <c r="H64" s="826"/>
      <c r="I64" s="826"/>
      <c r="J64" s="826"/>
      <c r="K64" s="826"/>
      <c r="L64" s="826"/>
      <c r="M64" s="827"/>
      <c r="N64" s="820"/>
    </row>
    <row r="65" spans="1:14" ht="17.25" hidden="1" customHeight="1">
      <c r="A65" s="43">
        <v>3</v>
      </c>
      <c r="B65" s="357"/>
      <c r="C65" s="828"/>
      <c r="D65" s="826"/>
      <c r="E65" s="826"/>
      <c r="F65" s="826"/>
      <c r="G65" s="826"/>
      <c r="H65" s="826"/>
      <c r="I65" s="826"/>
      <c r="J65" s="826"/>
      <c r="K65" s="826"/>
      <c r="L65" s="826"/>
      <c r="M65" s="827"/>
      <c r="N65" s="820"/>
    </row>
    <row r="66" spans="1:14" ht="17.25" hidden="1" customHeight="1">
      <c r="A66" s="43">
        <v>4</v>
      </c>
      <c r="B66" s="357"/>
      <c r="C66" s="829"/>
      <c r="D66" s="830"/>
      <c r="E66" s="830"/>
      <c r="F66" s="830"/>
      <c r="G66" s="830"/>
      <c r="H66" s="830"/>
      <c r="I66" s="830"/>
      <c r="J66" s="830"/>
      <c r="K66" s="830"/>
      <c r="L66" s="830"/>
      <c r="M66" s="831"/>
      <c r="N66" s="820"/>
    </row>
    <row r="67" spans="1:14" ht="17.25" hidden="1" customHeight="1">
      <c r="B67" s="357"/>
      <c r="C67" s="821" t="s">
        <v>197</v>
      </c>
      <c r="D67" s="822"/>
      <c r="E67" s="822"/>
      <c r="F67" s="822"/>
      <c r="G67" s="822"/>
      <c r="H67" s="822"/>
      <c r="I67" s="822"/>
      <c r="J67" s="822"/>
      <c r="K67" s="822"/>
      <c r="L67" s="822"/>
      <c r="M67" s="823"/>
      <c r="N67" s="72"/>
    </row>
    <row r="68" spans="1:14" ht="17.25" hidden="1" customHeight="1">
      <c r="A68" s="43">
        <v>1</v>
      </c>
      <c r="B68" s="357"/>
      <c r="C68" s="809"/>
      <c r="D68" s="824"/>
      <c r="E68" s="824"/>
      <c r="F68" s="824"/>
      <c r="G68" s="824"/>
      <c r="H68" s="824"/>
      <c r="I68" s="824"/>
      <c r="J68" s="824"/>
      <c r="K68" s="824"/>
      <c r="L68" s="824"/>
      <c r="M68" s="825"/>
      <c r="N68" s="820"/>
    </row>
    <row r="69" spans="1:14" ht="17.25" hidden="1" customHeight="1">
      <c r="A69" s="43">
        <v>2</v>
      </c>
      <c r="B69" s="357"/>
      <c r="C69" s="812"/>
      <c r="D69" s="826"/>
      <c r="E69" s="826"/>
      <c r="F69" s="826"/>
      <c r="G69" s="826"/>
      <c r="H69" s="826"/>
      <c r="I69" s="826"/>
      <c r="J69" s="826"/>
      <c r="K69" s="826"/>
      <c r="L69" s="826"/>
      <c r="M69" s="827"/>
      <c r="N69" s="820"/>
    </row>
    <row r="70" spans="1:14" ht="17.25" hidden="1" customHeight="1">
      <c r="A70" s="43">
        <v>3</v>
      </c>
      <c r="B70" s="357"/>
      <c r="C70" s="828"/>
      <c r="D70" s="826"/>
      <c r="E70" s="826"/>
      <c r="F70" s="826"/>
      <c r="G70" s="826"/>
      <c r="H70" s="826"/>
      <c r="I70" s="826"/>
      <c r="J70" s="826"/>
      <c r="K70" s="826"/>
      <c r="L70" s="826"/>
      <c r="M70" s="827"/>
      <c r="N70" s="820"/>
    </row>
    <row r="71" spans="1:14" ht="17.25" hidden="1" customHeight="1">
      <c r="A71" s="43">
        <v>4</v>
      </c>
      <c r="B71" s="357"/>
      <c r="C71" s="829"/>
      <c r="D71" s="830"/>
      <c r="E71" s="830"/>
      <c r="F71" s="830"/>
      <c r="G71" s="830"/>
      <c r="H71" s="830"/>
      <c r="I71" s="830"/>
      <c r="J71" s="830"/>
      <c r="K71" s="830"/>
      <c r="L71" s="830"/>
      <c r="M71" s="831"/>
      <c r="N71" s="820"/>
    </row>
    <row r="72" spans="1:14" ht="17.25" customHeight="1">
      <c r="B72" s="357"/>
      <c r="C72" s="859" t="s">
        <v>323</v>
      </c>
      <c r="D72" s="860"/>
      <c r="E72" s="860"/>
      <c r="F72" s="860"/>
      <c r="G72" s="860"/>
      <c r="H72" s="860"/>
      <c r="I72" s="860"/>
      <c r="J72" s="860"/>
      <c r="K72" s="860"/>
      <c r="L72" s="860"/>
      <c r="M72" s="861"/>
      <c r="N72" s="358"/>
    </row>
    <row r="73" spans="1:14" ht="17.25" customHeight="1">
      <c r="A73" s="43">
        <v>1</v>
      </c>
      <c r="B73" s="357"/>
      <c r="C73" s="809"/>
      <c r="D73" s="810"/>
      <c r="E73" s="810"/>
      <c r="F73" s="810"/>
      <c r="G73" s="810"/>
      <c r="H73" s="810"/>
      <c r="I73" s="810"/>
      <c r="J73" s="810"/>
      <c r="K73" s="810"/>
      <c r="L73" s="810"/>
      <c r="M73" s="811"/>
      <c r="N73" s="832"/>
    </row>
    <row r="74" spans="1:14" ht="17.25" customHeight="1">
      <c r="A74" s="43">
        <v>2</v>
      </c>
      <c r="B74" s="357"/>
      <c r="C74" s="812"/>
      <c r="D74" s="813"/>
      <c r="E74" s="813"/>
      <c r="F74" s="813"/>
      <c r="G74" s="813"/>
      <c r="H74" s="813"/>
      <c r="I74" s="813"/>
      <c r="J74" s="813"/>
      <c r="K74" s="813"/>
      <c r="L74" s="813"/>
      <c r="M74" s="814"/>
      <c r="N74" s="832"/>
    </row>
    <row r="75" spans="1:14" ht="17.25" customHeight="1">
      <c r="A75" s="43">
        <v>3</v>
      </c>
      <c r="B75" s="357"/>
      <c r="C75" s="812"/>
      <c r="D75" s="813"/>
      <c r="E75" s="813"/>
      <c r="F75" s="813"/>
      <c r="G75" s="813"/>
      <c r="H75" s="813"/>
      <c r="I75" s="813"/>
      <c r="J75" s="813"/>
      <c r="K75" s="813"/>
      <c r="L75" s="813"/>
      <c r="M75" s="814"/>
      <c r="N75" s="832"/>
    </row>
    <row r="76" spans="1:14" ht="17.25" customHeight="1">
      <c r="A76" s="43">
        <v>4</v>
      </c>
      <c r="B76" s="357"/>
      <c r="C76" s="862"/>
      <c r="D76" s="863"/>
      <c r="E76" s="863"/>
      <c r="F76" s="863"/>
      <c r="G76" s="863"/>
      <c r="H76" s="863"/>
      <c r="I76" s="863"/>
      <c r="J76" s="863"/>
      <c r="K76" s="863"/>
      <c r="L76" s="863"/>
      <c r="M76" s="864"/>
      <c r="N76" s="832"/>
    </row>
    <row r="77" spans="1:14" ht="17.25" customHeight="1">
      <c r="B77" s="833" t="s">
        <v>324</v>
      </c>
      <c r="C77" s="834"/>
      <c r="D77" s="835"/>
      <c r="E77" s="839" t="s">
        <v>325</v>
      </c>
      <c r="F77" s="839"/>
      <c r="G77" s="839" t="s">
        <v>326</v>
      </c>
      <c r="H77" s="839"/>
      <c r="I77" s="839" t="s">
        <v>327</v>
      </c>
      <c r="J77" s="839"/>
      <c r="K77" s="839"/>
      <c r="L77" s="839"/>
      <c r="M77" s="840"/>
      <c r="N77" s="72"/>
    </row>
    <row r="78" spans="1:14" ht="35.25" customHeight="1">
      <c r="A78" s="43">
        <v>1</v>
      </c>
      <c r="B78" s="836"/>
      <c r="C78" s="837"/>
      <c r="D78" s="838"/>
      <c r="E78" s="841"/>
      <c r="F78" s="841"/>
      <c r="G78" s="842"/>
      <c r="H78" s="842"/>
      <c r="I78" s="843"/>
      <c r="J78" s="843"/>
      <c r="K78" s="843"/>
      <c r="L78" s="843"/>
      <c r="M78" s="844"/>
      <c r="N78" s="359" t="s">
        <v>328</v>
      </c>
    </row>
    <row r="79" spans="1:14" ht="17.25" customHeight="1">
      <c r="A79" s="43">
        <v>1</v>
      </c>
      <c r="B79" s="847" t="s">
        <v>329</v>
      </c>
      <c r="C79" s="848"/>
      <c r="D79" s="849"/>
      <c r="E79" s="853"/>
      <c r="F79" s="854"/>
      <c r="G79" s="854"/>
      <c r="H79" s="854"/>
      <c r="I79" s="854"/>
      <c r="J79" s="854"/>
      <c r="K79" s="854"/>
      <c r="L79" s="854"/>
      <c r="M79" s="855"/>
      <c r="N79" s="72"/>
    </row>
    <row r="80" spans="1:14" ht="17.25" customHeight="1" thickBot="1">
      <c r="A80" s="43">
        <v>2</v>
      </c>
      <c r="B80" s="850"/>
      <c r="C80" s="851"/>
      <c r="D80" s="852"/>
      <c r="E80" s="856"/>
      <c r="F80" s="857"/>
      <c r="G80" s="857"/>
      <c r="H80" s="857"/>
      <c r="I80" s="857"/>
      <c r="J80" s="857"/>
      <c r="K80" s="857"/>
      <c r="L80" s="857"/>
      <c r="M80" s="858"/>
      <c r="N80" s="72"/>
    </row>
    <row r="81" spans="2:13" ht="18.75" customHeight="1">
      <c r="B81" s="46" t="s">
        <v>168</v>
      </c>
      <c r="C81" s="46"/>
      <c r="D81" s="46"/>
      <c r="E81" s="46"/>
      <c r="F81" s="46"/>
      <c r="G81" s="46"/>
      <c r="H81" s="46"/>
      <c r="I81" s="46"/>
      <c r="J81" s="46"/>
      <c r="K81" s="46"/>
      <c r="L81" s="46"/>
      <c r="M81" s="46"/>
    </row>
    <row r="83" spans="2:13" ht="18.75" hidden="1" customHeight="1">
      <c r="B83" s="73" t="s">
        <v>330</v>
      </c>
    </row>
    <row r="84" spans="2:13" ht="18.75" hidden="1" customHeight="1">
      <c r="E84" s="60" t="s">
        <v>331</v>
      </c>
      <c r="F84" s="60" t="s">
        <v>329</v>
      </c>
      <c r="G84" s="360" t="s">
        <v>332</v>
      </c>
    </row>
    <row r="85" spans="2:13" ht="18.75" hidden="1" customHeight="1">
      <c r="E85" s="43" t="s">
        <v>333</v>
      </c>
      <c r="F85" s="43" t="s">
        <v>334</v>
      </c>
      <c r="G85" s="360" t="s">
        <v>335</v>
      </c>
    </row>
    <row r="86" spans="2:13" ht="18.75" hidden="1" customHeight="1">
      <c r="E86" s="43" t="s">
        <v>336</v>
      </c>
      <c r="F86" s="43" t="s">
        <v>337</v>
      </c>
      <c r="G86" s="360" t="s">
        <v>338</v>
      </c>
    </row>
    <row r="87" spans="2:13" ht="18.75" hidden="1" customHeight="1">
      <c r="E87" s="43" t="s">
        <v>339</v>
      </c>
      <c r="F87" s="43" t="s">
        <v>340</v>
      </c>
      <c r="G87" s="360" t="s">
        <v>341</v>
      </c>
    </row>
    <row r="88" spans="2:13" ht="18.75" hidden="1" customHeight="1">
      <c r="E88" s="43" t="s">
        <v>342</v>
      </c>
      <c r="F88" s="43" t="s">
        <v>343</v>
      </c>
      <c r="G88" s="360" t="s">
        <v>344</v>
      </c>
    </row>
    <row r="89" spans="2:13" ht="18.75" hidden="1" customHeight="1">
      <c r="E89" s="43" t="s">
        <v>345</v>
      </c>
    </row>
  </sheetData>
  <mergeCells count="84">
    <mergeCell ref="L11:M11"/>
    <mergeCell ref="L12:M12"/>
    <mergeCell ref="L13:M13"/>
    <mergeCell ref="L14:M14"/>
    <mergeCell ref="L15:M15"/>
    <mergeCell ref="L5:M6"/>
    <mergeCell ref="L7:M7"/>
    <mergeCell ref="L8:M8"/>
    <mergeCell ref="L9:M9"/>
    <mergeCell ref="L10:M10"/>
    <mergeCell ref="J5:K5"/>
    <mergeCell ref="J6:K6"/>
    <mergeCell ref="B79:D80"/>
    <mergeCell ref="E79:M80"/>
    <mergeCell ref="C72:M72"/>
    <mergeCell ref="C73:M76"/>
    <mergeCell ref="C62:M62"/>
    <mergeCell ref="C63:M66"/>
    <mergeCell ref="H20:I20"/>
    <mergeCell ref="J20:M20"/>
    <mergeCell ref="C21:M21"/>
    <mergeCell ref="C22:M46"/>
    <mergeCell ref="C53:M56"/>
    <mergeCell ref="C57:M57"/>
    <mergeCell ref="L19:M19"/>
    <mergeCell ref="C14:D14"/>
    <mergeCell ref="N73:N76"/>
    <mergeCell ref="B77:D78"/>
    <mergeCell ref="E77:F77"/>
    <mergeCell ref="G77:H77"/>
    <mergeCell ref="I77:M77"/>
    <mergeCell ref="E78:F78"/>
    <mergeCell ref="G78:H78"/>
    <mergeCell ref="I78:M78"/>
    <mergeCell ref="N63:N66"/>
    <mergeCell ref="C67:M67"/>
    <mergeCell ref="C68:M71"/>
    <mergeCell ref="N68:N71"/>
    <mergeCell ref="N58:N61"/>
    <mergeCell ref="C58:M61"/>
    <mergeCell ref="N22:N23"/>
    <mergeCell ref="C47:M47"/>
    <mergeCell ref="N7:N20"/>
    <mergeCell ref="C48:M51"/>
    <mergeCell ref="C52:M52"/>
    <mergeCell ref="C18:D18"/>
    <mergeCell ref="H18:I18"/>
    <mergeCell ref="C19:D19"/>
    <mergeCell ref="H19:I19"/>
    <mergeCell ref="C16:D16"/>
    <mergeCell ref="H16:I16"/>
    <mergeCell ref="C17:D17"/>
    <mergeCell ref="H17:I17"/>
    <mergeCell ref="L16:M16"/>
    <mergeCell ref="L17:M17"/>
    <mergeCell ref="L18:M18"/>
    <mergeCell ref="H14:I14"/>
    <mergeCell ref="C15:D15"/>
    <mergeCell ref="H15:I15"/>
    <mergeCell ref="C12:D12"/>
    <mergeCell ref="H12:I12"/>
    <mergeCell ref="C13:D13"/>
    <mergeCell ref="H13:I13"/>
    <mergeCell ref="E3:H3"/>
    <mergeCell ref="C9:D9"/>
    <mergeCell ref="H9:I9"/>
    <mergeCell ref="C10:D10"/>
    <mergeCell ref="H10:I10"/>
    <mergeCell ref="J3:M3"/>
    <mergeCell ref="B4:B20"/>
    <mergeCell ref="C4:D4"/>
    <mergeCell ref="E4:F4"/>
    <mergeCell ref="I4:M4"/>
    <mergeCell ref="C5:F5"/>
    <mergeCell ref="G5:G6"/>
    <mergeCell ref="H5:I6"/>
    <mergeCell ref="C11:D11"/>
    <mergeCell ref="H11:I11"/>
    <mergeCell ref="C6:D6"/>
    <mergeCell ref="C7:D7"/>
    <mergeCell ref="H7:I7"/>
    <mergeCell ref="C8:D8"/>
    <mergeCell ref="H8:I8"/>
    <mergeCell ref="B3:D3"/>
  </mergeCells>
  <phoneticPr fontId="8"/>
  <dataValidations count="8">
    <dataValidation type="list" allowBlank="1" showInputMessage="1" showErrorMessage="1" sqref="E78:F78" xr:uid="{51EF999A-D690-429F-BEC9-17C7F21A13EA}">
      <formula1>$G$85:$G$88</formula1>
    </dataValidation>
    <dataValidation imeMode="hiragana" operator="lessThanOrEqual" allowBlank="1" showInputMessage="1" showErrorMessage="1" errorTitle="字数超過" error="200字・4行以下で入力してください。" sqref="C73:M76" xr:uid="{93D1A481-6883-4692-9E63-74F52720677E}"/>
    <dataValidation type="date" allowBlank="1" showInputMessage="1" showErrorMessage="1" error="2024/4/1～2025/3/31の間で入力してください。" sqref="C7:D19 F7:F19" xr:uid="{FB192A19-0B58-4A2B-BD11-F891F4FFAF14}">
      <formula1>45383</formula1>
      <formula2>45747</formula2>
    </dataValidation>
    <dataValidation imeMode="hiragana" operator="lessThanOrEqual" allowBlank="1" showInputMessage="1" showErrorMessage="1" sqref="E4 H4" xr:uid="{A441E6DA-03C5-4189-AACF-F9C508E7494B}"/>
    <dataValidation operator="lessThanOrEqual" allowBlank="1" showInputMessage="1" showErrorMessage="1" errorTitle="字数超過" error="200字・4行以内でご記入ください。" sqref="C53:M56" xr:uid="{CB3E2EF8-EEA9-4ACF-ACBB-CDF774841901}"/>
    <dataValidation type="textLength" operator="lessThanOrEqual" allowBlank="1" showInputMessage="1" showErrorMessage="1" errorTitle="字数超過" error="200字・４行以内でご記入ください。" sqref="E79:M80" xr:uid="{FA1CA7CC-C8DE-488A-A4CE-B7AA4F3FBEFE}">
      <formula1>200</formula1>
    </dataValidation>
    <dataValidation operator="lessThanOrEqual" allowBlank="1" showInputMessage="1" showErrorMessage="1" errorTitle="字数超過" error="200字・4行以下で入力してください。" sqref="C72 C67 C63:M66 C62 C58:M61 C57 C68:M71" xr:uid="{D500C57A-BB3F-4F5A-A548-539E5E2AAEBF}"/>
    <dataValidation allowBlank="1" showInputMessage="1" showErrorMessage="1" promptTitle="数字のみ入力してください" prompt="「回」は自動表示されます" sqref="G7" xr:uid="{61C757D7-A03D-45EF-8A12-B05C32A6DA0A}"/>
  </dataValidations>
  <pageMargins left="0.7" right="0.47" top="0.54" bottom="0.6" header="0.3" footer="0.3"/>
  <pageSetup paperSize="9" scale="51" fitToHeight="0" orientation="portrait" r:id="rId1"/>
  <headerFooter scaleWithDoc="0">
    <oddFooter>&amp;R&amp;"ＭＳ ゴシック,標準"&amp;12整理番号：（事務局記入欄）</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65755-0204-4586-BCC1-78B0B22D02B5}">
  <sheetPr>
    <pageSetUpPr fitToPage="1"/>
  </sheetPr>
  <dimension ref="A1:S239"/>
  <sheetViews>
    <sheetView view="pageBreakPreview" zoomScale="70" zoomScaleNormal="100" zoomScaleSheetLayoutView="70" zoomScalePageLayoutView="55" workbookViewId="0">
      <selection activeCell="C28" sqref="C28:M35"/>
    </sheetView>
  </sheetViews>
  <sheetFormatPr defaultColWidth="9" defaultRowHeight="18.75" customHeight="1"/>
  <cols>
    <col min="1" max="1" width="3.625" style="43" customWidth="1"/>
    <col min="2" max="2" width="4.125" style="373" customWidth="1"/>
    <col min="3" max="5" width="8.625" style="43" customWidth="1"/>
    <col min="6" max="13" width="15.625" style="43" customWidth="1"/>
    <col min="14" max="14" width="52.625" style="43" customWidth="1"/>
    <col min="15" max="16384" width="9" style="43"/>
  </cols>
  <sheetData>
    <row r="1" spans="1:19" ht="26.25" customHeight="1">
      <c r="B1" s="234" t="s">
        <v>378</v>
      </c>
      <c r="M1" s="313"/>
    </row>
    <row r="2" spans="1:19" s="61" customFormat="1" ht="8.4499999999999993" customHeight="1" thickBot="1">
      <c r="L2" s="56"/>
      <c r="S2" s="57"/>
    </row>
    <row r="3" spans="1:19" ht="39.75" customHeight="1" thickBot="1">
      <c r="B3" s="802" t="s">
        <v>227</v>
      </c>
      <c r="C3" s="803"/>
      <c r="D3" s="803"/>
      <c r="E3" s="773" t="str">
        <f>IF(ISBLANK(総表!C15),"",総表!C15)</f>
        <v/>
      </c>
      <c r="F3" s="773"/>
      <c r="G3" s="773"/>
      <c r="H3" s="773"/>
      <c r="I3" s="276" t="s">
        <v>228</v>
      </c>
      <c r="J3" s="773" t="str">
        <f>IF(ISBLANK(総表!C31),"",総表!C31)</f>
        <v/>
      </c>
      <c r="K3" s="773"/>
      <c r="L3" s="773"/>
      <c r="M3" s="774"/>
      <c r="N3" s="309" t="s">
        <v>313</v>
      </c>
    </row>
    <row r="4" spans="1:19" ht="19.5" customHeight="1">
      <c r="B4" s="361"/>
      <c r="C4" s="880" t="s">
        <v>61</v>
      </c>
      <c r="D4" s="880"/>
      <c r="E4" s="880"/>
      <c r="F4" s="880"/>
      <c r="G4" s="880"/>
      <c r="H4" s="880"/>
      <c r="I4" s="880"/>
      <c r="J4" s="880"/>
      <c r="K4" s="880"/>
      <c r="L4" s="880"/>
      <c r="M4" s="881"/>
      <c r="N4" s="362"/>
    </row>
    <row r="5" spans="1:19" ht="19.5" customHeight="1">
      <c r="A5" s="363">
        <v>1</v>
      </c>
      <c r="B5" s="882" t="s">
        <v>346</v>
      </c>
      <c r="C5" s="885">
        <f>IF(ISBLANK(交付申請書総表貼り付け欄!B50),"",交付申請書総表貼り付け欄!B50)</f>
        <v>0</v>
      </c>
      <c r="D5" s="885"/>
      <c r="E5" s="885"/>
      <c r="F5" s="885"/>
      <c r="G5" s="885"/>
      <c r="H5" s="885"/>
      <c r="I5" s="885"/>
      <c r="J5" s="885"/>
      <c r="K5" s="885"/>
      <c r="L5" s="885"/>
      <c r="M5" s="886"/>
      <c r="N5" s="889" t="s">
        <v>379</v>
      </c>
    </row>
    <row r="6" spans="1:19" ht="19.5" customHeight="1">
      <c r="A6" s="363">
        <v>2</v>
      </c>
      <c r="B6" s="883"/>
      <c r="C6" s="885"/>
      <c r="D6" s="885"/>
      <c r="E6" s="885"/>
      <c r="F6" s="885"/>
      <c r="G6" s="885"/>
      <c r="H6" s="885"/>
      <c r="I6" s="885"/>
      <c r="J6" s="885"/>
      <c r="K6" s="885"/>
      <c r="L6" s="885"/>
      <c r="M6" s="886"/>
      <c r="N6" s="889"/>
    </row>
    <row r="7" spans="1:19" ht="19.5" customHeight="1">
      <c r="A7" s="363">
        <v>3</v>
      </c>
      <c r="B7" s="883"/>
      <c r="C7" s="885"/>
      <c r="D7" s="885"/>
      <c r="E7" s="885"/>
      <c r="F7" s="885"/>
      <c r="G7" s="885"/>
      <c r="H7" s="885"/>
      <c r="I7" s="885"/>
      <c r="J7" s="885"/>
      <c r="K7" s="885"/>
      <c r="L7" s="885"/>
      <c r="M7" s="886"/>
      <c r="N7" s="889"/>
    </row>
    <row r="8" spans="1:19" ht="19.5" customHeight="1">
      <c r="A8" s="363">
        <v>4</v>
      </c>
      <c r="B8" s="883"/>
      <c r="C8" s="885"/>
      <c r="D8" s="885"/>
      <c r="E8" s="885"/>
      <c r="F8" s="885"/>
      <c r="G8" s="885"/>
      <c r="H8" s="885"/>
      <c r="I8" s="885"/>
      <c r="J8" s="885"/>
      <c r="K8" s="885"/>
      <c r="L8" s="885"/>
      <c r="M8" s="886"/>
      <c r="N8" s="889"/>
    </row>
    <row r="9" spans="1:19" ht="19.5" customHeight="1">
      <c r="A9" s="363">
        <v>5</v>
      </c>
      <c r="B9" s="883"/>
      <c r="C9" s="885"/>
      <c r="D9" s="885"/>
      <c r="E9" s="885"/>
      <c r="F9" s="885"/>
      <c r="G9" s="885"/>
      <c r="H9" s="885"/>
      <c r="I9" s="885"/>
      <c r="J9" s="885"/>
      <c r="K9" s="885"/>
      <c r="L9" s="885"/>
      <c r="M9" s="886"/>
      <c r="N9" s="362"/>
    </row>
    <row r="10" spans="1:19" ht="19.5" customHeight="1">
      <c r="A10" s="363">
        <v>6</v>
      </c>
      <c r="B10" s="883"/>
      <c r="C10" s="885"/>
      <c r="D10" s="885"/>
      <c r="E10" s="885"/>
      <c r="F10" s="885"/>
      <c r="G10" s="885"/>
      <c r="H10" s="885"/>
      <c r="I10" s="885"/>
      <c r="J10" s="885"/>
      <c r="K10" s="885"/>
      <c r="L10" s="885"/>
      <c r="M10" s="886"/>
      <c r="N10" s="364"/>
    </row>
    <row r="11" spans="1:19" ht="19.5" customHeight="1">
      <c r="A11" s="363">
        <v>7</v>
      </c>
      <c r="B11" s="883"/>
      <c r="C11" s="885"/>
      <c r="D11" s="885"/>
      <c r="E11" s="885"/>
      <c r="F11" s="885"/>
      <c r="G11" s="885"/>
      <c r="H11" s="885"/>
      <c r="I11" s="885"/>
      <c r="J11" s="885"/>
      <c r="K11" s="885"/>
      <c r="L11" s="885"/>
      <c r="M11" s="886"/>
      <c r="N11" s="364"/>
    </row>
    <row r="12" spans="1:19" ht="19.5" customHeight="1">
      <c r="A12" s="363">
        <v>8</v>
      </c>
      <c r="B12" s="883"/>
      <c r="C12" s="885"/>
      <c r="D12" s="885"/>
      <c r="E12" s="885"/>
      <c r="F12" s="885"/>
      <c r="G12" s="885"/>
      <c r="H12" s="885"/>
      <c r="I12" s="885"/>
      <c r="J12" s="885"/>
      <c r="K12" s="885"/>
      <c r="L12" s="885"/>
      <c r="M12" s="886"/>
      <c r="N12" s="364"/>
    </row>
    <row r="13" spans="1:19" ht="19.5" customHeight="1">
      <c r="A13" s="363">
        <v>9</v>
      </c>
      <c r="B13" s="883"/>
      <c r="C13" s="885"/>
      <c r="D13" s="885"/>
      <c r="E13" s="885"/>
      <c r="F13" s="885"/>
      <c r="G13" s="885"/>
      <c r="H13" s="885"/>
      <c r="I13" s="885"/>
      <c r="J13" s="885"/>
      <c r="K13" s="885"/>
      <c r="L13" s="885"/>
      <c r="M13" s="886"/>
      <c r="N13" s="364"/>
    </row>
    <row r="14" spans="1:19" ht="19.5" customHeight="1">
      <c r="A14" s="363">
        <v>10</v>
      </c>
      <c r="B14" s="883"/>
      <c r="C14" s="885"/>
      <c r="D14" s="885"/>
      <c r="E14" s="885"/>
      <c r="F14" s="885"/>
      <c r="G14" s="885"/>
      <c r="H14" s="885"/>
      <c r="I14" s="885"/>
      <c r="J14" s="885"/>
      <c r="K14" s="885"/>
      <c r="L14" s="885"/>
      <c r="M14" s="886"/>
      <c r="N14" s="364"/>
    </row>
    <row r="15" spans="1:19" ht="19.5" customHeight="1">
      <c r="A15" s="363">
        <v>11</v>
      </c>
      <c r="B15" s="884"/>
      <c r="C15" s="887"/>
      <c r="D15" s="887"/>
      <c r="E15" s="887"/>
      <c r="F15" s="887"/>
      <c r="G15" s="887"/>
      <c r="H15" s="887"/>
      <c r="I15" s="887"/>
      <c r="J15" s="887"/>
      <c r="K15" s="887"/>
      <c r="L15" s="887"/>
      <c r="M15" s="888"/>
      <c r="N15" s="365"/>
    </row>
    <row r="16" spans="1:19" ht="19.5" customHeight="1">
      <c r="A16" s="363"/>
      <c r="B16" s="890" t="s">
        <v>347</v>
      </c>
      <c r="C16" s="892">
        <f>IF(ISBLANK(交付申請書総表貼り付け欄!B51),"",交付申請書総表貼り付け欄!B51)</f>
        <v>0</v>
      </c>
      <c r="D16" s="892"/>
      <c r="E16" s="892"/>
      <c r="F16" s="892"/>
      <c r="G16" s="892"/>
      <c r="H16" s="892"/>
      <c r="I16" s="892"/>
      <c r="J16" s="892"/>
      <c r="K16" s="892"/>
      <c r="L16" s="892"/>
      <c r="M16" s="893"/>
      <c r="N16" s="889" t="s">
        <v>379</v>
      </c>
    </row>
    <row r="17" spans="1:14" ht="19.5" customHeight="1">
      <c r="A17" s="363"/>
      <c r="B17" s="883"/>
      <c r="C17" s="885"/>
      <c r="D17" s="885"/>
      <c r="E17" s="885"/>
      <c r="F17" s="885"/>
      <c r="G17" s="885"/>
      <c r="H17" s="885"/>
      <c r="I17" s="885"/>
      <c r="J17" s="885"/>
      <c r="K17" s="885"/>
      <c r="L17" s="885"/>
      <c r="M17" s="886"/>
      <c r="N17" s="889"/>
    </row>
    <row r="18" spans="1:14" ht="19.5" customHeight="1">
      <c r="A18" s="363"/>
      <c r="B18" s="883"/>
      <c r="C18" s="885"/>
      <c r="D18" s="885"/>
      <c r="E18" s="885"/>
      <c r="F18" s="885"/>
      <c r="G18" s="885"/>
      <c r="H18" s="885"/>
      <c r="I18" s="885"/>
      <c r="J18" s="885"/>
      <c r="K18" s="885"/>
      <c r="L18" s="885"/>
      <c r="M18" s="886"/>
      <c r="N18" s="889"/>
    </row>
    <row r="19" spans="1:14" ht="19.5" customHeight="1">
      <c r="A19" s="363"/>
      <c r="B19" s="883"/>
      <c r="C19" s="885"/>
      <c r="D19" s="885"/>
      <c r="E19" s="885"/>
      <c r="F19" s="885"/>
      <c r="G19" s="885"/>
      <c r="H19" s="885"/>
      <c r="I19" s="885"/>
      <c r="J19" s="885"/>
      <c r="K19" s="885"/>
      <c r="L19" s="885"/>
      <c r="M19" s="886"/>
      <c r="N19" s="889"/>
    </row>
    <row r="20" spans="1:14" ht="19.5" customHeight="1">
      <c r="A20" s="363"/>
      <c r="B20" s="883"/>
      <c r="C20" s="885"/>
      <c r="D20" s="885"/>
      <c r="E20" s="885"/>
      <c r="F20" s="885"/>
      <c r="G20" s="885"/>
      <c r="H20" s="885"/>
      <c r="I20" s="885"/>
      <c r="J20" s="885"/>
      <c r="K20" s="885"/>
      <c r="L20" s="885"/>
      <c r="M20" s="886"/>
      <c r="N20" s="366"/>
    </row>
    <row r="21" spans="1:14" ht="19.5" customHeight="1">
      <c r="A21" s="363"/>
      <c r="B21" s="883"/>
      <c r="C21" s="885"/>
      <c r="D21" s="885"/>
      <c r="E21" s="885"/>
      <c r="F21" s="885"/>
      <c r="G21" s="885"/>
      <c r="H21" s="885"/>
      <c r="I21" s="885"/>
      <c r="J21" s="885"/>
      <c r="K21" s="885"/>
      <c r="L21" s="885"/>
      <c r="M21" s="886"/>
      <c r="N21" s="366"/>
    </row>
    <row r="22" spans="1:14" ht="19.5" customHeight="1">
      <c r="A22" s="363"/>
      <c r="B22" s="883"/>
      <c r="C22" s="885"/>
      <c r="D22" s="885"/>
      <c r="E22" s="885"/>
      <c r="F22" s="885"/>
      <c r="G22" s="885"/>
      <c r="H22" s="885"/>
      <c r="I22" s="885"/>
      <c r="J22" s="885"/>
      <c r="K22" s="885"/>
      <c r="L22" s="885"/>
      <c r="M22" s="886"/>
      <c r="N22" s="366"/>
    </row>
    <row r="23" spans="1:14" ht="19.5" customHeight="1">
      <c r="A23" s="363"/>
      <c r="B23" s="883"/>
      <c r="C23" s="885"/>
      <c r="D23" s="885"/>
      <c r="E23" s="885"/>
      <c r="F23" s="885"/>
      <c r="G23" s="885"/>
      <c r="H23" s="885"/>
      <c r="I23" s="885"/>
      <c r="J23" s="885"/>
      <c r="K23" s="885"/>
      <c r="L23" s="885"/>
      <c r="M23" s="886"/>
      <c r="N23" s="366"/>
    </row>
    <row r="24" spans="1:14" ht="19.5" customHeight="1">
      <c r="A24" s="363"/>
      <c r="B24" s="883"/>
      <c r="C24" s="885"/>
      <c r="D24" s="885"/>
      <c r="E24" s="885"/>
      <c r="F24" s="885"/>
      <c r="G24" s="885"/>
      <c r="H24" s="885"/>
      <c r="I24" s="885"/>
      <c r="J24" s="885"/>
      <c r="K24" s="885"/>
      <c r="L24" s="885"/>
      <c r="M24" s="886"/>
      <c r="N24" s="366"/>
    </row>
    <row r="25" spans="1:14" ht="19.5" customHeight="1">
      <c r="A25" s="363"/>
      <c r="B25" s="883"/>
      <c r="C25" s="885"/>
      <c r="D25" s="885"/>
      <c r="E25" s="885"/>
      <c r="F25" s="885"/>
      <c r="G25" s="885"/>
      <c r="H25" s="885"/>
      <c r="I25" s="885"/>
      <c r="J25" s="885"/>
      <c r="K25" s="885"/>
      <c r="L25" s="885"/>
      <c r="M25" s="886"/>
      <c r="N25" s="366"/>
    </row>
    <row r="26" spans="1:14" ht="19.5" customHeight="1">
      <c r="A26" s="363"/>
      <c r="B26" s="891"/>
      <c r="C26" s="887"/>
      <c r="D26" s="887"/>
      <c r="E26" s="887"/>
      <c r="F26" s="887"/>
      <c r="G26" s="887"/>
      <c r="H26" s="887"/>
      <c r="I26" s="887"/>
      <c r="J26" s="887"/>
      <c r="K26" s="887"/>
      <c r="L26" s="887"/>
      <c r="M26" s="888"/>
      <c r="N26" s="366"/>
    </row>
    <row r="27" spans="1:14" ht="19.5" customHeight="1">
      <c r="A27" s="363"/>
      <c r="B27" s="882" t="s">
        <v>348</v>
      </c>
      <c r="C27" s="894" t="s">
        <v>349</v>
      </c>
      <c r="D27" s="894"/>
      <c r="E27" s="894"/>
      <c r="F27" s="894"/>
      <c r="G27" s="894"/>
      <c r="H27" s="894"/>
      <c r="I27" s="894"/>
      <c r="J27" s="894"/>
      <c r="K27" s="894"/>
      <c r="L27" s="894"/>
      <c r="M27" s="895"/>
      <c r="N27" s="366"/>
    </row>
    <row r="28" spans="1:14" ht="19.5" customHeight="1">
      <c r="A28" s="363"/>
      <c r="B28" s="883"/>
      <c r="C28" s="898"/>
      <c r="D28" s="898"/>
      <c r="E28" s="898"/>
      <c r="F28" s="898"/>
      <c r="G28" s="898"/>
      <c r="H28" s="898"/>
      <c r="I28" s="898"/>
      <c r="J28" s="898"/>
      <c r="K28" s="898"/>
      <c r="L28" s="898"/>
      <c r="M28" s="899"/>
      <c r="N28" s="366"/>
    </row>
    <row r="29" spans="1:14" ht="19.5" customHeight="1">
      <c r="A29" s="363"/>
      <c r="B29" s="883"/>
      <c r="C29" s="900"/>
      <c r="D29" s="900"/>
      <c r="E29" s="900"/>
      <c r="F29" s="900"/>
      <c r="G29" s="900"/>
      <c r="H29" s="900"/>
      <c r="I29" s="900"/>
      <c r="J29" s="900"/>
      <c r="K29" s="900"/>
      <c r="L29" s="900"/>
      <c r="M29" s="901"/>
      <c r="N29" s="366"/>
    </row>
    <row r="30" spans="1:14" ht="19.5" customHeight="1">
      <c r="A30" s="363"/>
      <c r="B30" s="883"/>
      <c r="C30" s="900"/>
      <c r="D30" s="900"/>
      <c r="E30" s="900"/>
      <c r="F30" s="900"/>
      <c r="G30" s="900"/>
      <c r="H30" s="900"/>
      <c r="I30" s="900"/>
      <c r="J30" s="900"/>
      <c r="K30" s="900"/>
      <c r="L30" s="900"/>
      <c r="M30" s="901"/>
      <c r="N30" s="366"/>
    </row>
    <row r="31" spans="1:14" ht="19.5" customHeight="1">
      <c r="A31" s="363"/>
      <c r="B31" s="883"/>
      <c r="C31" s="900"/>
      <c r="D31" s="900"/>
      <c r="E31" s="900"/>
      <c r="F31" s="900"/>
      <c r="G31" s="900"/>
      <c r="H31" s="900"/>
      <c r="I31" s="900"/>
      <c r="J31" s="900"/>
      <c r="K31" s="900"/>
      <c r="L31" s="900"/>
      <c r="M31" s="901"/>
      <c r="N31" s="366"/>
    </row>
    <row r="32" spans="1:14" ht="19.5" customHeight="1">
      <c r="A32" s="363"/>
      <c r="B32" s="883"/>
      <c r="C32" s="900"/>
      <c r="D32" s="900"/>
      <c r="E32" s="900"/>
      <c r="F32" s="900"/>
      <c r="G32" s="900"/>
      <c r="H32" s="900"/>
      <c r="I32" s="900"/>
      <c r="J32" s="900"/>
      <c r="K32" s="900"/>
      <c r="L32" s="900"/>
      <c r="M32" s="901"/>
      <c r="N32" s="366"/>
    </row>
    <row r="33" spans="1:14" ht="19.5" customHeight="1">
      <c r="A33" s="363"/>
      <c r="B33" s="883"/>
      <c r="C33" s="900"/>
      <c r="D33" s="900"/>
      <c r="E33" s="900"/>
      <c r="F33" s="900"/>
      <c r="G33" s="900"/>
      <c r="H33" s="900"/>
      <c r="I33" s="900"/>
      <c r="J33" s="900"/>
      <c r="K33" s="900"/>
      <c r="L33" s="900"/>
      <c r="M33" s="901"/>
      <c r="N33" s="366"/>
    </row>
    <row r="34" spans="1:14" ht="19.5" customHeight="1">
      <c r="A34" s="363"/>
      <c r="B34" s="883"/>
      <c r="C34" s="900"/>
      <c r="D34" s="900"/>
      <c r="E34" s="900"/>
      <c r="F34" s="900"/>
      <c r="G34" s="900"/>
      <c r="H34" s="900"/>
      <c r="I34" s="900"/>
      <c r="J34" s="900"/>
      <c r="K34" s="900"/>
      <c r="L34" s="900"/>
      <c r="M34" s="901"/>
      <c r="N34" s="366"/>
    </row>
    <row r="35" spans="1:14" ht="19.5" customHeight="1">
      <c r="A35" s="363"/>
      <c r="B35" s="883"/>
      <c r="C35" s="902"/>
      <c r="D35" s="902"/>
      <c r="E35" s="902"/>
      <c r="F35" s="902"/>
      <c r="G35" s="902"/>
      <c r="H35" s="902"/>
      <c r="I35" s="902"/>
      <c r="J35" s="902"/>
      <c r="K35" s="902"/>
      <c r="L35" s="902"/>
      <c r="M35" s="903"/>
      <c r="N35" s="304"/>
    </row>
    <row r="36" spans="1:14" ht="19.5" customHeight="1">
      <c r="A36" s="363"/>
      <c r="B36" s="883"/>
      <c r="C36" s="894" t="s">
        <v>350</v>
      </c>
      <c r="D36" s="894"/>
      <c r="E36" s="894"/>
      <c r="F36" s="894"/>
      <c r="G36" s="894"/>
      <c r="H36" s="894"/>
      <c r="I36" s="894"/>
      <c r="J36" s="894"/>
      <c r="K36" s="894"/>
      <c r="L36" s="894"/>
      <c r="M36" s="895"/>
      <c r="N36" s="366"/>
    </row>
    <row r="37" spans="1:14" ht="19.5" customHeight="1">
      <c r="A37" s="363"/>
      <c r="B37" s="883"/>
      <c r="C37" s="898"/>
      <c r="D37" s="898"/>
      <c r="E37" s="898"/>
      <c r="F37" s="898"/>
      <c r="G37" s="898"/>
      <c r="H37" s="898"/>
      <c r="I37" s="898"/>
      <c r="J37" s="898"/>
      <c r="K37" s="898"/>
      <c r="L37" s="898"/>
      <c r="M37" s="899"/>
      <c r="N37" s="366"/>
    </row>
    <row r="38" spans="1:14" ht="19.5" customHeight="1">
      <c r="A38" s="363"/>
      <c r="B38" s="883"/>
      <c r="C38" s="900"/>
      <c r="D38" s="900"/>
      <c r="E38" s="900"/>
      <c r="F38" s="900"/>
      <c r="G38" s="900"/>
      <c r="H38" s="900"/>
      <c r="I38" s="900"/>
      <c r="J38" s="900"/>
      <c r="K38" s="900"/>
      <c r="L38" s="900"/>
      <c r="M38" s="901"/>
      <c r="N38" s="366"/>
    </row>
    <row r="39" spans="1:14" ht="19.5" customHeight="1">
      <c r="A39" s="363"/>
      <c r="B39" s="883"/>
      <c r="C39" s="900"/>
      <c r="D39" s="900"/>
      <c r="E39" s="900"/>
      <c r="F39" s="900"/>
      <c r="G39" s="900"/>
      <c r="H39" s="900"/>
      <c r="I39" s="900"/>
      <c r="J39" s="900"/>
      <c r="K39" s="900"/>
      <c r="L39" s="900"/>
      <c r="M39" s="901"/>
      <c r="N39" s="366"/>
    </row>
    <row r="40" spans="1:14" ht="19.5" customHeight="1">
      <c r="A40" s="363"/>
      <c r="B40" s="883"/>
      <c r="C40" s="900"/>
      <c r="D40" s="900"/>
      <c r="E40" s="900"/>
      <c r="F40" s="900"/>
      <c r="G40" s="900"/>
      <c r="H40" s="900"/>
      <c r="I40" s="900"/>
      <c r="J40" s="900"/>
      <c r="K40" s="900"/>
      <c r="L40" s="900"/>
      <c r="M40" s="901"/>
      <c r="N40" s="366"/>
    </row>
    <row r="41" spans="1:14" ht="19.5" customHeight="1">
      <c r="A41" s="363"/>
      <c r="B41" s="883"/>
      <c r="C41" s="900"/>
      <c r="D41" s="900"/>
      <c r="E41" s="900"/>
      <c r="F41" s="900"/>
      <c r="G41" s="900"/>
      <c r="H41" s="900"/>
      <c r="I41" s="900"/>
      <c r="J41" s="900"/>
      <c r="K41" s="900"/>
      <c r="L41" s="900"/>
      <c r="M41" s="901"/>
      <c r="N41" s="366"/>
    </row>
    <row r="42" spans="1:14" ht="19.5" customHeight="1">
      <c r="A42" s="363"/>
      <c r="B42" s="883"/>
      <c r="C42" s="900"/>
      <c r="D42" s="900"/>
      <c r="E42" s="900"/>
      <c r="F42" s="900"/>
      <c r="G42" s="900"/>
      <c r="H42" s="900"/>
      <c r="I42" s="900"/>
      <c r="J42" s="900"/>
      <c r="K42" s="900"/>
      <c r="L42" s="900"/>
      <c r="M42" s="901"/>
      <c r="N42" s="366"/>
    </row>
    <row r="43" spans="1:14" ht="19.5" customHeight="1">
      <c r="A43" s="363"/>
      <c r="B43" s="883"/>
      <c r="C43" s="900"/>
      <c r="D43" s="900"/>
      <c r="E43" s="900"/>
      <c r="F43" s="900"/>
      <c r="G43" s="900"/>
      <c r="H43" s="900"/>
      <c r="I43" s="900"/>
      <c r="J43" s="900"/>
      <c r="K43" s="900"/>
      <c r="L43" s="900"/>
      <c r="M43" s="901"/>
      <c r="N43" s="366"/>
    </row>
    <row r="44" spans="1:14" ht="19.5" customHeight="1">
      <c r="A44" s="363"/>
      <c r="B44" s="883"/>
      <c r="C44" s="902"/>
      <c r="D44" s="902"/>
      <c r="E44" s="902"/>
      <c r="F44" s="902"/>
      <c r="G44" s="902"/>
      <c r="H44" s="902"/>
      <c r="I44" s="902"/>
      <c r="J44" s="902"/>
      <c r="K44" s="902"/>
      <c r="L44" s="902"/>
      <c r="M44" s="903"/>
      <c r="N44" s="366"/>
    </row>
    <row r="45" spans="1:14" ht="19.5" customHeight="1">
      <c r="A45" s="363"/>
      <c r="B45" s="883"/>
      <c r="C45" s="894" t="s">
        <v>351</v>
      </c>
      <c r="D45" s="894"/>
      <c r="E45" s="894"/>
      <c r="F45" s="894"/>
      <c r="G45" s="894"/>
      <c r="H45" s="894"/>
      <c r="I45" s="894"/>
      <c r="J45" s="894"/>
      <c r="K45" s="894"/>
      <c r="L45" s="894"/>
      <c r="M45" s="895"/>
      <c r="N45" s="366"/>
    </row>
    <row r="46" spans="1:14" ht="19.5" customHeight="1">
      <c r="A46" s="363"/>
      <c r="B46" s="883"/>
      <c r="C46" s="898"/>
      <c r="D46" s="898"/>
      <c r="E46" s="898"/>
      <c r="F46" s="898"/>
      <c r="G46" s="898"/>
      <c r="H46" s="898"/>
      <c r="I46" s="898"/>
      <c r="J46" s="898"/>
      <c r="K46" s="898"/>
      <c r="L46" s="898"/>
      <c r="M46" s="899"/>
      <c r="N46" s="367"/>
    </row>
    <row r="47" spans="1:14" ht="19.5" customHeight="1">
      <c r="A47" s="363"/>
      <c r="B47" s="883"/>
      <c r="C47" s="900"/>
      <c r="D47" s="900"/>
      <c r="E47" s="900"/>
      <c r="F47" s="900"/>
      <c r="G47" s="900"/>
      <c r="H47" s="900"/>
      <c r="I47" s="900"/>
      <c r="J47" s="900"/>
      <c r="K47" s="900"/>
      <c r="L47" s="900"/>
      <c r="M47" s="901"/>
      <c r="N47" s="367"/>
    </row>
    <row r="48" spans="1:14" ht="19.5" customHeight="1">
      <c r="A48" s="363"/>
      <c r="B48" s="883"/>
      <c r="C48" s="900"/>
      <c r="D48" s="900"/>
      <c r="E48" s="900"/>
      <c r="F48" s="900"/>
      <c r="G48" s="900"/>
      <c r="H48" s="900"/>
      <c r="I48" s="900"/>
      <c r="J48" s="900"/>
      <c r="K48" s="900"/>
      <c r="L48" s="900"/>
      <c r="M48" s="901"/>
    </row>
    <row r="49" spans="1:14" ht="19.5" customHeight="1">
      <c r="A49" s="363"/>
      <c r="B49" s="883"/>
      <c r="C49" s="900"/>
      <c r="D49" s="900"/>
      <c r="E49" s="900"/>
      <c r="F49" s="900"/>
      <c r="G49" s="900"/>
      <c r="H49" s="900"/>
      <c r="I49" s="900"/>
      <c r="J49" s="900"/>
      <c r="K49" s="900"/>
      <c r="L49" s="900"/>
      <c r="M49" s="901"/>
    </row>
    <row r="50" spans="1:14" ht="19.5" customHeight="1">
      <c r="A50" s="363"/>
      <c r="B50" s="883"/>
      <c r="C50" s="900"/>
      <c r="D50" s="900"/>
      <c r="E50" s="900"/>
      <c r="F50" s="900"/>
      <c r="G50" s="900"/>
      <c r="H50" s="900"/>
      <c r="I50" s="900"/>
      <c r="J50" s="900"/>
      <c r="K50" s="900"/>
      <c r="L50" s="900"/>
      <c r="M50" s="901"/>
      <c r="N50" s="55"/>
    </row>
    <row r="51" spans="1:14" ht="19.5" customHeight="1">
      <c r="A51" s="363"/>
      <c r="B51" s="883"/>
      <c r="C51" s="900"/>
      <c r="D51" s="900"/>
      <c r="E51" s="900"/>
      <c r="F51" s="900"/>
      <c r="G51" s="900"/>
      <c r="H51" s="900"/>
      <c r="I51" s="900"/>
      <c r="J51" s="900"/>
      <c r="K51" s="900"/>
      <c r="L51" s="900"/>
      <c r="M51" s="901"/>
      <c r="N51" s="55"/>
    </row>
    <row r="52" spans="1:14" ht="19.5" customHeight="1">
      <c r="A52" s="363"/>
      <c r="B52" s="883"/>
      <c r="C52" s="900"/>
      <c r="D52" s="900"/>
      <c r="E52" s="900"/>
      <c r="F52" s="900"/>
      <c r="G52" s="900"/>
      <c r="H52" s="900"/>
      <c r="I52" s="900"/>
      <c r="J52" s="900"/>
      <c r="K52" s="900"/>
      <c r="L52" s="900"/>
      <c r="M52" s="901"/>
      <c r="N52" s="55"/>
    </row>
    <row r="53" spans="1:14" ht="19.5" customHeight="1" thickBot="1">
      <c r="A53" s="363"/>
      <c r="B53" s="897"/>
      <c r="C53" s="904"/>
      <c r="D53" s="904"/>
      <c r="E53" s="904"/>
      <c r="F53" s="904"/>
      <c r="G53" s="904"/>
      <c r="H53" s="904"/>
      <c r="I53" s="904"/>
      <c r="J53" s="904"/>
      <c r="K53" s="904"/>
      <c r="L53" s="904"/>
      <c r="M53" s="905"/>
      <c r="N53" s="55"/>
    </row>
    <row r="54" spans="1:14" ht="19.5" customHeight="1" thickBot="1">
      <c r="B54" s="368"/>
      <c r="C54" s="58"/>
      <c r="D54" s="58"/>
      <c r="E54" s="58"/>
      <c r="F54" s="58"/>
      <c r="G54" s="58"/>
      <c r="H54" s="58"/>
      <c r="I54" s="58"/>
      <c r="J54" s="58"/>
      <c r="K54" s="58"/>
      <c r="L54" s="58"/>
      <c r="M54" s="58"/>
      <c r="N54" s="55"/>
    </row>
    <row r="55" spans="1:14" ht="19.5" customHeight="1">
      <c r="B55" s="369"/>
      <c r="C55" s="880" t="s">
        <v>386</v>
      </c>
      <c r="D55" s="880"/>
      <c r="E55" s="880"/>
      <c r="F55" s="880"/>
      <c r="G55" s="880"/>
      <c r="H55" s="880"/>
      <c r="I55" s="880"/>
      <c r="J55" s="880"/>
      <c r="K55" s="880"/>
      <c r="L55" s="880"/>
      <c r="M55" s="881"/>
      <c r="N55" s="55"/>
    </row>
    <row r="56" spans="1:14" ht="19.5" customHeight="1">
      <c r="B56" s="370"/>
      <c r="C56" s="906">
        <f>IF(ISBLANK(交付申請書総表貼り付け欄!B52),"",交付申請書総表貼り付け欄!B52)</f>
        <v>0</v>
      </c>
      <c r="D56" s="907"/>
      <c r="E56" s="907"/>
      <c r="F56" s="907"/>
      <c r="G56" s="907"/>
      <c r="H56" s="907"/>
      <c r="I56" s="907"/>
      <c r="J56" s="907"/>
      <c r="K56" s="907"/>
      <c r="L56" s="907"/>
      <c r="M56" s="908"/>
      <c r="N56" s="889" t="s">
        <v>380</v>
      </c>
    </row>
    <row r="57" spans="1:14" ht="19.5" customHeight="1">
      <c r="B57" s="370"/>
      <c r="C57" s="906"/>
      <c r="D57" s="907"/>
      <c r="E57" s="907"/>
      <c r="F57" s="907"/>
      <c r="G57" s="907"/>
      <c r="H57" s="907"/>
      <c r="I57" s="907"/>
      <c r="J57" s="907"/>
      <c r="K57" s="907"/>
      <c r="L57" s="907"/>
      <c r="M57" s="908"/>
      <c r="N57" s="889"/>
    </row>
    <row r="58" spans="1:14" ht="19.5" customHeight="1">
      <c r="B58" s="370"/>
      <c r="C58" s="906"/>
      <c r="D58" s="907"/>
      <c r="E58" s="907"/>
      <c r="F58" s="907"/>
      <c r="G58" s="907"/>
      <c r="H58" s="907"/>
      <c r="I58" s="907"/>
      <c r="J58" s="907"/>
      <c r="K58" s="907"/>
      <c r="L58" s="907"/>
      <c r="M58" s="908"/>
      <c r="N58" s="889"/>
    </row>
    <row r="59" spans="1:14" ht="19.5" customHeight="1">
      <c r="B59" s="370"/>
      <c r="C59" s="906"/>
      <c r="D59" s="907"/>
      <c r="E59" s="907"/>
      <c r="F59" s="907"/>
      <c r="G59" s="907"/>
      <c r="H59" s="907"/>
      <c r="I59" s="907"/>
      <c r="J59" s="907"/>
      <c r="K59" s="907"/>
      <c r="L59" s="907"/>
      <c r="M59" s="908"/>
      <c r="N59" s="889"/>
    </row>
    <row r="60" spans="1:14" ht="19.5" customHeight="1">
      <c r="B60" s="370"/>
      <c r="C60" s="906"/>
      <c r="D60" s="907"/>
      <c r="E60" s="907"/>
      <c r="F60" s="907"/>
      <c r="G60" s="907"/>
      <c r="H60" s="907"/>
      <c r="I60" s="907"/>
      <c r="J60" s="907"/>
      <c r="K60" s="907"/>
      <c r="L60" s="907"/>
      <c r="M60" s="908"/>
      <c r="N60" s="889"/>
    </row>
    <row r="61" spans="1:14" ht="19.5" customHeight="1">
      <c r="B61" s="370"/>
      <c r="C61" s="906"/>
      <c r="D61" s="907"/>
      <c r="E61" s="907"/>
      <c r="F61" s="907"/>
      <c r="G61" s="907"/>
      <c r="H61" s="907"/>
      <c r="I61" s="907"/>
      <c r="J61" s="907"/>
      <c r="K61" s="907"/>
      <c r="L61" s="907"/>
      <c r="M61" s="908"/>
      <c r="N61" s="55"/>
    </row>
    <row r="62" spans="1:14" ht="19.5" customHeight="1">
      <c r="B62" s="370"/>
      <c r="C62" s="906"/>
      <c r="D62" s="907"/>
      <c r="E62" s="907"/>
      <c r="F62" s="907"/>
      <c r="G62" s="907"/>
      <c r="H62" s="907"/>
      <c r="I62" s="907"/>
      <c r="J62" s="907"/>
      <c r="K62" s="907"/>
      <c r="L62" s="907"/>
      <c r="M62" s="908"/>
      <c r="N62" s="55"/>
    </row>
    <row r="63" spans="1:14" ht="19.5" customHeight="1">
      <c r="B63" s="370"/>
      <c r="C63" s="906"/>
      <c r="D63" s="907"/>
      <c r="E63" s="907"/>
      <c r="F63" s="907"/>
      <c r="G63" s="907"/>
      <c r="H63" s="907"/>
      <c r="I63" s="907"/>
      <c r="J63" s="907"/>
      <c r="K63" s="907"/>
      <c r="L63" s="907"/>
      <c r="M63" s="908"/>
      <c r="N63" s="55"/>
    </row>
    <row r="64" spans="1:14" ht="19.5" customHeight="1">
      <c r="B64" s="370"/>
      <c r="C64" s="906"/>
      <c r="D64" s="907"/>
      <c r="E64" s="907"/>
      <c r="F64" s="907"/>
      <c r="G64" s="907"/>
      <c r="H64" s="907"/>
      <c r="I64" s="907"/>
      <c r="J64" s="907"/>
      <c r="K64" s="907"/>
      <c r="L64" s="907"/>
      <c r="M64" s="908"/>
    </row>
    <row r="65" spans="1:14" ht="19.5" customHeight="1">
      <c r="B65" s="370"/>
      <c r="C65" s="909"/>
      <c r="D65" s="910"/>
      <c r="E65" s="910"/>
      <c r="F65" s="910"/>
      <c r="G65" s="910"/>
      <c r="H65" s="910"/>
      <c r="I65" s="910"/>
      <c r="J65" s="910"/>
      <c r="K65" s="910"/>
      <c r="L65" s="910"/>
      <c r="M65" s="911"/>
      <c r="N65" s="55"/>
    </row>
    <row r="66" spans="1:14" ht="19.5" customHeight="1">
      <c r="B66" s="882" t="s">
        <v>352</v>
      </c>
      <c r="C66" s="894" t="s">
        <v>381</v>
      </c>
      <c r="D66" s="894"/>
      <c r="E66" s="894"/>
      <c r="F66" s="894"/>
      <c r="G66" s="894"/>
      <c r="H66" s="894"/>
      <c r="I66" s="894"/>
      <c r="J66" s="894"/>
      <c r="K66" s="894"/>
      <c r="L66" s="894"/>
      <c r="M66" s="895"/>
      <c r="N66" s="55"/>
    </row>
    <row r="67" spans="1:14" ht="19.5" customHeight="1">
      <c r="A67" s="363"/>
      <c r="B67" s="883"/>
      <c r="C67" s="898"/>
      <c r="D67" s="898"/>
      <c r="E67" s="898"/>
      <c r="F67" s="898"/>
      <c r="G67" s="898"/>
      <c r="H67" s="898"/>
      <c r="I67" s="898"/>
      <c r="J67" s="898"/>
      <c r="K67" s="898"/>
      <c r="L67" s="898"/>
      <c r="M67" s="899"/>
      <c r="N67" s="55"/>
    </row>
    <row r="68" spans="1:14" ht="19.5" customHeight="1">
      <c r="A68" s="363"/>
      <c r="B68" s="883"/>
      <c r="C68" s="900"/>
      <c r="D68" s="900"/>
      <c r="E68" s="900"/>
      <c r="F68" s="900"/>
      <c r="G68" s="900"/>
      <c r="H68" s="900"/>
      <c r="I68" s="900"/>
      <c r="J68" s="900"/>
      <c r="K68" s="900"/>
      <c r="L68" s="900"/>
      <c r="M68" s="901"/>
      <c r="N68" s="55"/>
    </row>
    <row r="69" spans="1:14" ht="19.5" customHeight="1">
      <c r="A69" s="363"/>
      <c r="B69" s="883"/>
      <c r="C69" s="900"/>
      <c r="D69" s="900"/>
      <c r="E69" s="900"/>
      <c r="F69" s="900"/>
      <c r="G69" s="900"/>
      <c r="H69" s="900"/>
      <c r="I69" s="900"/>
      <c r="J69" s="900"/>
      <c r="K69" s="900"/>
      <c r="L69" s="900"/>
      <c r="M69" s="901"/>
      <c r="N69" s="55"/>
    </row>
    <row r="70" spans="1:14" ht="19.5" customHeight="1">
      <c r="A70" s="363"/>
      <c r="B70" s="883"/>
      <c r="C70" s="900"/>
      <c r="D70" s="900"/>
      <c r="E70" s="900"/>
      <c r="F70" s="900"/>
      <c r="G70" s="900"/>
      <c r="H70" s="900"/>
      <c r="I70" s="900"/>
      <c r="J70" s="900"/>
      <c r="K70" s="900"/>
      <c r="L70" s="900"/>
      <c r="M70" s="901"/>
      <c r="N70" s="55"/>
    </row>
    <row r="71" spans="1:14" ht="19.5" customHeight="1">
      <c r="A71" s="363"/>
      <c r="B71" s="883"/>
      <c r="C71" s="900"/>
      <c r="D71" s="900"/>
      <c r="E71" s="900"/>
      <c r="F71" s="900"/>
      <c r="G71" s="900"/>
      <c r="H71" s="900"/>
      <c r="I71" s="900"/>
      <c r="J71" s="900"/>
      <c r="K71" s="900"/>
      <c r="L71" s="900"/>
      <c r="M71" s="901"/>
      <c r="N71" s="55"/>
    </row>
    <row r="72" spans="1:14" ht="19.5" customHeight="1">
      <c r="A72" s="363"/>
      <c r="B72" s="883"/>
      <c r="C72" s="900"/>
      <c r="D72" s="900"/>
      <c r="E72" s="900"/>
      <c r="F72" s="900"/>
      <c r="G72" s="900"/>
      <c r="H72" s="900"/>
      <c r="I72" s="900"/>
      <c r="J72" s="900"/>
      <c r="K72" s="900"/>
      <c r="L72" s="900"/>
      <c r="M72" s="901"/>
      <c r="N72" s="55"/>
    </row>
    <row r="73" spans="1:14" ht="19.5" customHeight="1">
      <c r="B73" s="883"/>
      <c r="C73" s="902"/>
      <c r="D73" s="902"/>
      <c r="E73" s="902"/>
      <c r="F73" s="902"/>
      <c r="G73" s="902"/>
      <c r="H73" s="902"/>
      <c r="I73" s="902"/>
      <c r="J73" s="902"/>
      <c r="K73" s="902"/>
      <c r="L73" s="902"/>
      <c r="M73" s="903"/>
      <c r="N73" s="55"/>
    </row>
    <row r="74" spans="1:14" ht="19.5" customHeight="1">
      <c r="B74" s="883"/>
      <c r="C74" s="894" t="s">
        <v>382</v>
      </c>
      <c r="D74" s="894"/>
      <c r="E74" s="894"/>
      <c r="F74" s="894"/>
      <c r="G74" s="894"/>
      <c r="H74" s="894"/>
      <c r="I74" s="894"/>
      <c r="J74" s="894"/>
      <c r="K74" s="894"/>
      <c r="L74" s="894"/>
      <c r="M74" s="895"/>
    </row>
    <row r="75" spans="1:14" ht="19.5" customHeight="1">
      <c r="A75" s="363"/>
      <c r="B75" s="883"/>
      <c r="C75" s="912"/>
      <c r="D75" s="898"/>
      <c r="E75" s="898"/>
      <c r="F75" s="898"/>
      <c r="G75" s="898"/>
      <c r="H75" s="898"/>
      <c r="I75" s="898"/>
      <c r="J75" s="898"/>
      <c r="K75" s="898"/>
      <c r="L75" s="898"/>
      <c r="M75" s="899"/>
    </row>
    <row r="76" spans="1:14" ht="19.5" customHeight="1">
      <c r="A76" s="363"/>
      <c r="B76" s="883"/>
      <c r="C76" s="913"/>
      <c r="D76" s="900"/>
      <c r="E76" s="900"/>
      <c r="F76" s="900"/>
      <c r="G76" s="900"/>
      <c r="H76" s="900"/>
      <c r="I76" s="900"/>
      <c r="J76" s="900"/>
      <c r="K76" s="900"/>
      <c r="L76" s="900"/>
      <c r="M76" s="901"/>
    </row>
    <row r="77" spans="1:14" ht="19.5" customHeight="1">
      <c r="A77" s="363"/>
      <c r="B77" s="883"/>
      <c r="C77" s="913"/>
      <c r="D77" s="900"/>
      <c r="E77" s="900"/>
      <c r="F77" s="900"/>
      <c r="G77" s="900"/>
      <c r="H77" s="900"/>
      <c r="I77" s="900"/>
      <c r="J77" s="900"/>
      <c r="K77" s="900"/>
      <c r="L77" s="900"/>
      <c r="M77" s="901"/>
      <c r="N77" s="55"/>
    </row>
    <row r="78" spans="1:14" ht="19.5" customHeight="1">
      <c r="A78" s="363"/>
      <c r="B78" s="883"/>
      <c r="C78" s="913"/>
      <c r="D78" s="900"/>
      <c r="E78" s="900"/>
      <c r="F78" s="900"/>
      <c r="G78" s="900"/>
      <c r="H78" s="900"/>
      <c r="I78" s="900"/>
      <c r="J78" s="900"/>
      <c r="K78" s="900"/>
      <c r="L78" s="900"/>
      <c r="M78" s="901"/>
      <c r="N78" s="55"/>
    </row>
    <row r="79" spans="1:14" ht="19.5" customHeight="1">
      <c r="A79" s="363"/>
      <c r="B79" s="883"/>
      <c r="C79" s="913"/>
      <c r="D79" s="900"/>
      <c r="E79" s="900"/>
      <c r="F79" s="900"/>
      <c r="G79" s="900"/>
      <c r="H79" s="900"/>
      <c r="I79" s="900"/>
      <c r="J79" s="900"/>
      <c r="K79" s="900"/>
      <c r="L79" s="900"/>
      <c r="M79" s="901"/>
      <c r="N79" s="55"/>
    </row>
    <row r="80" spans="1:14" ht="19.5" customHeight="1">
      <c r="A80" s="363"/>
      <c r="B80" s="883"/>
      <c r="C80" s="913"/>
      <c r="D80" s="900"/>
      <c r="E80" s="900"/>
      <c r="F80" s="900"/>
      <c r="G80" s="900"/>
      <c r="H80" s="900"/>
      <c r="I80" s="900"/>
      <c r="J80" s="900"/>
      <c r="K80" s="900"/>
      <c r="L80" s="900"/>
      <c r="M80" s="901"/>
      <c r="N80" s="55"/>
    </row>
    <row r="81" spans="1:14" ht="19.5" customHeight="1">
      <c r="A81" s="363"/>
      <c r="B81" s="883"/>
      <c r="C81" s="914"/>
      <c r="D81" s="902"/>
      <c r="E81" s="902"/>
      <c r="F81" s="902"/>
      <c r="G81" s="902"/>
      <c r="H81" s="902"/>
      <c r="I81" s="902"/>
      <c r="J81" s="902"/>
      <c r="K81" s="902"/>
      <c r="L81" s="902"/>
      <c r="M81" s="903"/>
      <c r="N81" s="366"/>
    </row>
    <row r="82" spans="1:14" ht="19.5" customHeight="1">
      <c r="A82" s="363"/>
      <c r="B82" s="883"/>
      <c r="C82" s="894" t="s">
        <v>351</v>
      </c>
      <c r="D82" s="894"/>
      <c r="E82" s="894"/>
      <c r="F82" s="894"/>
      <c r="G82" s="894"/>
      <c r="H82" s="894"/>
      <c r="I82" s="894"/>
      <c r="J82" s="894"/>
      <c r="K82" s="894"/>
      <c r="L82" s="894"/>
      <c r="M82" s="895"/>
      <c r="N82" s="367"/>
    </row>
    <row r="83" spans="1:14" ht="19.5" customHeight="1">
      <c r="A83" s="363"/>
      <c r="B83" s="883"/>
      <c r="C83" s="898"/>
      <c r="D83" s="898"/>
      <c r="E83" s="898"/>
      <c r="F83" s="898"/>
      <c r="G83" s="898"/>
      <c r="H83" s="898"/>
      <c r="I83" s="898"/>
      <c r="J83" s="898"/>
      <c r="K83" s="898"/>
      <c r="L83" s="898"/>
      <c r="M83" s="899"/>
      <c r="N83" s="367"/>
    </row>
    <row r="84" spans="1:14" ht="19.5" customHeight="1">
      <c r="A84" s="363"/>
      <c r="B84" s="883"/>
      <c r="C84" s="900"/>
      <c r="D84" s="900"/>
      <c r="E84" s="900"/>
      <c r="F84" s="900"/>
      <c r="G84" s="900"/>
      <c r="H84" s="900"/>
      <c r="I84" s="900"/>
      <c r="J84" s="900"/>
      <c r="K84" s="900"/>
      <c r="L84" s="900"/>
      <c r="M84" s="901"/>
    </row>
    <row r="85" spans="1:14" ht="19.5" customHeight="1">
      <c r="A85" s="363"/>
      <c r="B85" s="883"/>
      <c r="C85" s="900"/>
      <c r="D85" s="900"/>
      <c r="E85" s="900"/>
      <c r="F85" s="900"/>
      <c r="G85" s="900"/>
      <c r="H85" s="900"/>
      <c r="I85" s="900"/>
      <c r="J85" s="900"/>
      <c r="K85" s="900"/>
      <c r="L85" s="900"/>
      <c r="M85" s="901"/>
    </row>
    <row r="86" spans="1:14" ht="19.5" customHeight="1">
      <c r="A86" s="363"/>
      <c r="B86" s="883"/>
      <c r="C86" s="900"/>
      <c r="D86" s="900"/>
      <c r="E86" s="900"/>
      <c r="F86" s="900"/>
      <c r="G86" s="900"/>
      <c r="H86" s="900"/>
      <c r="I86" s="900"/>
      <c r="J86" s="900"/>
      <c r="K86" s="900"/>
      <c r="L86" s="900"/>
      <c r="M86" s="901"/>
      <c r="N86" s="55"/>
    </row>
    <row r="87" spans="1:14" ht="19.5" customHeight="1">
      <c r="A87" s="363"/>
      <c r="B87" s="883"/>
      <c r="C87" s="900"/>
      <c r="D87" s="900"/>
      <c r="E87" s="900"/>
      <c r="F87" s="900"/>
      <c r="G87" s="900"/>
      <c r="H87" s="900"/>
      <c r="I87" s="900"/>
      <c r="J87" s="900"/>
      <c r="K87" s="900"/>
      <c r="L87" s="900"/>
      <c r="M87" s="901"/>
      <c r="N87" s="55"/>
    </row>
    <row r="88" spans="1:14" ht="19.5" customHeight="1">
      <c r="A88" s="363"/>
      <c r="B88" s="883"/>
      <c r="C88" s="900"/>
      <c r="D88" s="900"/>
      <c r="E88" s="900"/>
      <c r="F88" s="900"/>
      <c r="G88" s="900"/>
      <c r="H88" s="900"/>
      <c r="I88" s="900"/>
      <c r="J88" s="900"/>
      <c r="K88" s="900"/>
      <c r="L88" s="900"/>
      <c r="M88" s="901"/>
      <c r="N88" s="55"/>
    </row>
    <row r="89" spans="1:14" ht="19.5" customHeight="1" thickBot="1">
      <c r="B89" s="897"/>
      <c r="C89" s="904"/>
      <c r="D89" s="904"/>
      <c r="E89" s="904"/>
      <c r="F89" s="904"/>
      <c r="G89" s="904"/>
      <c r="H89" s="904"/>
      <c r="I89" s="904"/>
      <c r="J89" s="904"/>
      <c r="K89" s="904"/>
      <c r="L89" s="904"/>
      <c r="M89" s="905"/>
      <c r="N89" s="55"/>
    </row>
    <row r="90" spans="1:14" ht="19.5" customHeight="1" thickBot="1">
      <c r="B90" s="371"/>
      <c r="C90" s="58"/>
      <c r="D90" s="58"/>
      <c r="E90" s="58"/>
      <c r="F90" s="58"/>
      <c r="G90" s="58"/>
      <c r="H90" s="58"/>
      <c r="I90" s="58"/>
      <c r="J90" s="58"/>
      <c r="K90" s="58"/>
      <c r="L90" s="58"/>
      <c r="M90" s="383"/>
      <c r="N90" s="55"/>
    </row>
    <row r="91" spans="1:14" ht="19.5" customHeight="1">
      <c r="B91" s="361"/>
      <c r="C91" s="915" t="s">
        <v>245</v>
      </c>
      <c r="D91" s="916"/>
      <c r="E91" s="916"/>
      <c r="F91" s="916"/>
      <c r="G91" s="916"/>
      <c r="H91" s="916"/>
      <c r="I91" s="916"/>
      <c r="J91" s="916"/>
      <c r="K91" s="916"/>
      <c r="L91" s="916"/>
      <c r="M91" s="917"/>
      <c r="N91" s="55"/>
    </row>
    <row r="92" spans="1:14" ht="19.5" customHeight="1">
      <c r="B92" s="391"/>
      <c r="C92" s="940">
        <f>IF(ISBLANK(交付申請書総表貼り付け欄!B54),"",交付申請書総表貼り付け欄!B54)</f>
        <v>0</v>
      </c>
      <c r="D92" s="941"/>
      <c r="E92" s="941"/>
      <c r="F92" s="941"/>
      <c r="G92" s="941"/>
      <c r="H92" s="941"/>
      <c r="I92" s="941"/>
      <c r="J92" s="941"/>
      <c r="K92" s="941"/>
      <c r="L92" s="941"/>
      <c r="M92" s="942"/>
      <c r="N92" s="896" t="s">
        <v>383</v>
      </c>
    </row>
    <row r="93" spans="1:14" ht="19.5" customHeight="1">
      <c r="B93" s="391"/>
      <c r="C93" s="943"/>
      <c r="D93" s="944"/>
      <c r="E93" s="944"/>
      <c r="F93" s="944"/>
      <c r="G93" s="944"/>
      <c r="H93" s="944"/>
      <c r="I93" s="944"/>
      <c r="J93" s="944"/>
      <c r="K93" s="944"/>
      <c r="L93" s="944"/>
      <c r="M93" s="945"/>
      <c r="N93" s="896"/>
    </row>
    <row r="94" spans="1:14" ht="19.5" customHeight="1">
      <c r="B94" s="391"/>
      <c r="C94" s="943"/>
      <c r="D94" s="944"/>
      <c r="E94" s="944"/>
      <c r="F94" s="944"/>
      <c r="G94" s="944"/>
      <c r="H94" s="944"/>
      <c r="I94" s="944"/>
      <c r="J94" s="944"/>
      <c r="K94" s="944"/>
      <c r="L94" s="944"/>
      <c r="M94" s="945"/>
      <c r="N94" s="896"/>
    </row>
    <row r="95" spans="1:14" ht="19.5" customHeight="1">
      <c r="B95" s="391"/>
      <c r="C95" s="943"/>
      <c r="D95" s="944"/>
      <c r="E95" s="944"/>
      <c r="F95" s="944"/>
      <c r="G95" s="944"/>
      <c r="H95" s="944"/>
      <c r="I95" s="944"/>
      <c r="J95" s="944"/>
      <c r="K95" s="944"/>
      <c r="L95" s="944"/>
      <c r="M95" s="945"/>
      <c r="N95" s="896"/>
    </row>
    <row r="96" spans="1:14" ht="19.5" customHeight="1">
      <c r="B96" s="391"/>
      <c r="C96" s="943"/>
      <c r="D96" s="944"/>
      <c r="E96" s="944"/>
      <c r="F96" s="944"/>
      <c r="G96" s="944"/>
      <c r="H96" s="944"/>
      <c r="I96" s="944"/>
      <c r="J96" s="944"/>
      <c r="K96" s="944"/>
      <c r="L96" s="944"/>
      <c r="M96" s="945"/>
    </row>
    <row r="97" spans="2:14" ht="19.5" customHeight="1">
      <c r="B97" s="391"/>
      <c r="C97" s="943"/>
      <c r="D97" s="944"/>
      <c r="E97" s="944"/>
      <c r="F97" s="944"/>
      <c r="G97" s="944"/>
      <c r="H97" s="944"/>
      <c r="I97" s="944"/>
      <c r="J97" s="944"/>
      <c r="K97" s="944"/>
      <c r="L97" s="944"/>
      <c r="M97" s="945"/>
      <c r="N97" s="55"/>
    </row>
    <row r="98" spans="2:14" ht="19.5" customHeight="1">
      <c r="B98" s="391"/>
      <c r="C98" s="943"/>
      <c r="D98" s="944"/>
      <c r="E98" s="944"/>
      <c r="F98" s="944"/>
      <c r="G98" s="944"/>
      <c r="H98" s="944"/>
      <c r="I98" s="944"/>
      <c r="J98" s="944"/>
      <c r="K98" s="944"/>
      <c r="L98" s="944"/>
      <c r="M98" s="945"/>
      <c r="N98" s="55"/>
    </row>
    <row r="99" spans="2:14" ht="19.5" customHeight="1">
      <c r="B99" s="391"/>
      <c r="C99" s="943"/>
      <c r="D99" s="944"/>
      <c r="E99" s="944"/>
      <c r="F99" s="944"/>
      <c r="G99" s="944"/>
      <c r="H99" s="944"/>
      <c r="I99" s="944"/>
      <c r="J99" s="944"/>
      <c r="K99" s="944"/>
      <c r="L99" s="944"/>
      <c r="M99" s="945"/>
      <c r="N99" s="55"/>
    </row>
    <row r="100" spans="2:14" ht="19.5" customHeight="1">
      <c r="B100" s="391"/>
      <c r="C100" s="943"/>
      <c r="D100" s="944"/>
      <c r="E100" s="944"/>
      <c r="F100" s="944"/>
      <c r="G100" s="944"/>
      <c r="H100" s="944"/>
      <c r="I100" s="944"/>
      <c r="J100" s="944"/>
      <c r="K100" s="944"/>
      <c r="L100" s="944"/>
      <c r="M100" s="945"/>
    </row>
    <row r="101" spans="2:14" ht="19.5" customHeight="1">
      <c r="B101" s="404"/>
      <c r="C101" s="946"/>
      <c r="D101" s="947"/>
      <c r="E101" s="947"/>
      <c r="F101" s="947"/>
      <c r="G101" s="947"/>
      <c r="H101" s="947"/>
      <c r="I101" s="947"/>
      <c r="J101" s="947"/>
      <c r="K101" s="947"/>
      <c r="L101" s="947"/>
      <c r="M101" s="948"/>
      <c r="N101" s="55"/>
    </row>
    <row r="102" spans="2:14" ht="19.5" customHeight="1">
      <c r="B102" s="918" t="s">
        <v>352</v>
      </c>
      <c r="C102" s="920" t="s">
        <v>353</v>
      </c>
      <c r="D102" s="921"/>
      <c r="E102" s="921"/>
      <c r="F102" s="921"/>
      <c r="G102" s="921"/>
      <c r="H102" s="921"/>
      <c r="I102" s="921"/>
      <c r="J102" s="921"/>
      <c r="K102" s="921"/>
      <c r="L102" s="921"/>
      <c r="M102" s="922"/>
      <c r="N102" s="55"/>
    </row>
    <row r="103" spans="2:14" ht="19.5" customHeight="1">
      <c r="B103" s="918"/>
      <c r="C103" s="923"/>
      <c r="D103" s="924"/>
      <c r="E103" s="924"/>
      <c r="F103" s="924"/>
      <c r="G103" s="924"/>
      <c r="H103" s="924"/>
      <c r="I103" s="924"/>
      <c r="J103" s="924"/>
      <c r="K103" s="924"/>
      <c r="L103" s="924"/>
      <c r="M103" s="925"/>
      <c r="N103" s="55"/>
    </row>
    <row r="104" spans="2:14" ht="19.5" customHeight="1">
      <c r="B104" s="918"/>
      <c r="C104" s="923"/>
      <c r="D104" s="924"/>
      <c r="E104" s="924"/>
      <c r="F104" s="924"/>
      <c r="G104" s="924"/>
      <c r="H104" s="924"/>
      <c r="I104" s="924"/>
      <c r="J104" s="924"/>
      <c r="K104" s="924"/>
      <c r="L104" s="924"/>
      <c r="M104" s="925"/>
      <c r="N104" s="55"/>
    </row>
    <row r="105" spans="2:14" ht="19.5" customHeight="1">
      <c r="B105" s="918"/>
      <c r="C105" s="923"/>
      <c r="D105" s="924"/>
      <c r="E105" s="924"/>
      <c r="F105" s="924"/>
      <c r="G105" s="924"/>
      <c r="H105" s="924"/>
      <c r="I105" s="924"/>
      <c r="J105" s="924"/>
      <c r="K105" s="924"/>
      <c r="L105" s="924"/>
      <c r="M105" s="925"/>
      <c r="N105" s="55"/>
    </row>
    <row r="106" spans="2:14" ht="19.5" customHeight="1">
      <c r="B106" s="918"/>
      <c r="C106" s="923"/>
      <c r="D106" s="924"/>
      <c r="E106" s="924"/>
      <c r="F106" s="924"/>
      <c r="G106" s="924"/>
      <c r="H106" s="924"/>
      <c r="I106" s="924"/>
      <c r="J106" s="924"/>
      <c r="K106" s="924"/>
      <c r="L106" s="924"/>
      <c r="M106" s="925"/>
      <c r="N106" s="55"/>
    </row>
    <row r="107" spans="2:14" ht="19.5" customHeight="1">
      <c r="B107" s="918"/>
      <c r="C107" s="923"/>
      <c r="D107" s="924"/>
      <c r="E107" s="924"/>
      <c r="F107" s="924"/>
      <c r="G107" s="924"/>
      <c r="H107" s="924"/>
      <c r="I107" s="924"/>
      <c r="J107" s="924"/>
      <c r="K107" s="924"/>
      <c r="L107" s="924"/>
      <c r="M107" s="925"/>
      <c r="N107" s="55"/>
    </row>
    <row r="108" spans="2:14" ht="19.5" customHeight="1">
      <c r="B108" s="918"/>
      <c r="C108" s="923"/>
      <c r="D108" s="924"/>
      <c r="E108" s="924"/>
      <c r="F108" s="924"/>
      <c r="G108" s="924"/>
      <c r="H108" s="924"/>
      <c r="I108" s="924"/>
      <c r="J108" s="924"/>
      <c r="K108" s="924"/>
      <c r="L108" s="924"/>
      <c r="M108" s="925"/>
      <c r="N108" s="55"/>
    </row>
    <row r="109" spans="2:14" ht="19.5" customHeight="1">
      <c r="B109" s="918"/>
      <c r="C109" s="926"/>
      <c r="D109" s="927"/>
      <c r="E109" s="927"/>
      <c r="F109" s="927"/>
      <c r="G109" s="927"/>
      <c r="H109" s="927"/>
      <c r="I109" s="927"/>
      <c r="J109" s="927"/>
      <c r="K109" s="927"/>
      <c r="L109" s="927"/>
      <c r="M109" s="928"/>
      <c r="N109" s="55"/>
    </row>
    <row r="110" spans="2:14" ht="19.5" customHeight="1">
      <c r="B110" s="918"/>
      <c r="C110" s="920" t="s">
        <v>354</v>
      </c>
      <c r="D110" s="921"/>
      <c r="E110" s="921"/>
      <c r="F110" s="921"/>
      <c r="G110" s="921"/>
      <c r="H110" s="921"/>
      <c r="I110" s="921"/>
      <c r="J110" s="921"/>
      <c r="K110" s="921"/>
      <c r="L110" s="921"/>
      <c r="M110" s="922"/>
    </row>
    <row r="111" spans="2:14" ht="19.5" customHeight="1">
      <c r="B111" s="918"/>
      <c r="C111" s="923"/>
      <c r="D111" s="924"/>
      <c r="E111" s="924"/>
      <c r="F111" s="924"/>
      <c r="G111" s="924"/>
      <c r="H111" s="924"/>
      <c r="I111" s="924"/>
      <c r="J111" s="924"/>
      <c r="K111" s="924"/>
      <c r="L111" s="924"/>
      <c r="M111" s="925"/>
    </row>
    <row r="112" spans="2:14" ht="19.5" customHeight="1">
      <c r="B112" s="918"/>
      <c r="C112" s="923"/>
      <c r="D112" s="924"/>
      <c r="E112" s="924"/>
      <c r="F112" s="924"/>
      <c r="G112" s="924"/>
      <c r="H112" s="924"/>
      <c r="I112" s="924"/>
      <c r="J112" s="924"/>
      <c r="K112" s="924"/>
      <c r="L112" s="924"/>
      <c r="M112" s="925"/>
    </row>
    <row r="113" spans="2:14" ht="19.5" customHeight="1">
      <c r="B113" s="918"/>
      <c r="C113" s="923"/>
      <c r="D113" s="924"/>
      <c r="E113" s="924"/>
      <c r="F113" s="924"/>
      <c r="G113" s="924"/>
      <c r="H113" s="924"/>
      <c r="I113" s="924"/>
      <c r="J113" s="924"/>
      <c r="K113" s="924"/>
      <c r="L113" s="924"/>
      <c r="M113" s="925"/>
    </row>
    <row r="114" spans="2:14" ht="19.5" customHeight="1">
      <c r="B114" s="918"/>
      <c r="C114" s="923"/>
      <c r="D114" s="924"/>
      <c r="E114" s="924"/>
      <c r="F114" s="924"/>
      <c r="G114" s="924"/>
      <c r="H114" s="924"/>
      <c r="I114" s="924"/>
      <c r="J114" s="924"/>
      <c r="K114" s="924"/>
      <c r="L114" s="924"/>
      <c r="M114" s="925"/>
      <c r="N114" s="55"/>
    </row>
    <row r="115" spans="2:14" ht="19.5" customHeight="1">
      <c r="B115" s="918"/>
      <c r="C115" s="923"/>
      <c r="D115" s="924"/>
      <c r="E115" s="924"/>
      <c r="F115" s="924"/>
      <c r="G115" s="924"/>
      <c r="H115" s="924"/>
      <c r="I115" s="924"/>
      <c r="J115" s="924"/>
      <c r="K115" s="924"/>
      <c r="L115" s="924"/>
      <c r="M115" s="925"/>
      <c r="N115" s="55"/>
    </row>
    <row r="116" spans="2:14" ht="19.5" customHeight="1">
      <c r="B116" s="918"/>
      <c r="C116" s="923"/>
      <c r="D116" s="924"/>
      <c r="E116" s="924"/>
      <c r="F116" s="924"/>
      <c r="G116" s="924"/>
      <c r="H116" s="924"/>
      <c r="I116" s="924"/>
      <c r="J116" s="924"/>
      <c r="K116" s="924"/>
      <c r="L116" s="924"/>
      <c r="M116" s="925"/>
      <c r="N116" s="55"/>
    </row>
    <row r="117" spans="2:14" ht="19.5" customHeight="1" thickBot="1">
      <c r="B117" s="919"/>
      <c r="C117" s="937"/>
      <c r="D117" s="938"/>
      <c r="E117" s="938"/>
      <c r="F117" s="938"/>
      <c r="G117" s="938"/>
      <c r="H117" s="938"/>
      <c r="I117" s="938"/>
      <c r="J117" s="938"/>
      <c r="K117" s="938"/>
      <c r="L117" s="938"/>
      <c r="M117" s="939"/>
      <c r="N117" s="359"/>
    </row>
    <row r="118" spans="2:14" ht="19.5" customHeight="1" thickBot="1">
      <c r="B118" s="371"/>
      <c r="C118" s="312"/>
      <c r="D118" s="312"/>
      <c r="E118" s="312"/>
      <c r="F118" s="312"/>
      <c r="G118" s="312"/>
      <c r="H118" s="312"/>
      <c r="I118" s="312"/>
      <c r="J118" s="312"/>
      <c r="K118" s="312"/>
      <c r="L118" s="312"/>
      <c r="M118" s="381"/>
      <c r="N118" s="359"/>
    </row>
    <row r="119" spans="2:14" ht="19.5" customHeight="1">
      <c r="B119" s="369"/>
      <c r="C119" s="915" t="s">
        <v>355</v>
      </c>
      <c r="D119" s="916"/>
      <c r="E119" s="916"/>
      <c r="F119" s="916"/>
      <c r="G119" s="916"/>
      <c r="H119" s="916"/>
      <c r="I119" s="916"/>
      <c r="J119" s="916"/>
      <c r="K119" s="916"/>
      <c r="L119" s="916"/>
      <c r="M119" s="917"/>
      <c r="N119" s="372"/>
    </row>
    <row r="120" spans="2:14" ht="19.5" customHeight="1">
      <c r="B120" s="370"/>
      <c r="C120" s="907">
        <f>IF(ISBLANK(交付申請書総表貼り付け欄!B55),"",交付申請書総表貼り付け欄!B55)</f>
        <v>0</v>
      </c>
      <c r="D120" s="907"/>
      <c r="E120" s="907"/>
      <c r="F120" s="907"/>
      <c r="G120" s="907"/>
      <c r="H120" s="907"/>
      <c r="I120" s="907"/>
      <c r="J120" s="907"/>
      <c r="K120" s="907"/>
      <c r="L120" s="907"/>
      <c r="M120" s="908"/>
      <c r="N120" s="889" t="s">
        <v>383</v>
      </c>
    </row>
    <row r="121" spans="2:14" ht="19.5" customHeight="1">
      <c r="B121" s="370"/>
      <c r="C121" s="907"/>
      <c r="D121" s="907"/>
      <c r="E121" s="907"/>
      <c r="F121" s="907"/>
      <c r="G121" s="907"/>
      <c r="H121" s="907"/>
      <c r="I121" s="907"/>
      <c r="J121" s="907"/>
      <c r="K121" s="907"/>
      <c r="L121" s="907"/>
      <c r="M121" s="908"/>
      <c r="N121" s="889"/>
    </row>
    <row r="122" spans="2:14" ht="19.5" customHeight="1">
      <c r="B122" s="370"/>
      <c r="C122" s="907"/>
      <c r="D122" s="907"/>
      <c r="E122" s="907"/>
      <c r="F122" s="907"/>
      <c r="G122" s="907"/>
      <c r="H122" s="907"/>
      <c r="I122" s="907"/>
      <c r="J122" s="907"/>
      <c r="K122" s="907"/>
      <c r="L122" s="907"/>
      <c r="M122" s="908"/>
      <c r="N122" s="889"/>
    </row>
    <row r="123" spans="2:14" ht="19.5" customHeight="1">
      <c r="B123" s="370"/>
      <c r="C123" s="907"/>
      <c r="D123" s="907"/>
      <c r="E123" s="907"/>
      <c r="F123" s="907"/>
      <c r="G123" s="907"/>
      <c r="H123" s="907"/>
      <c r="I123" s="907"/>
      <c r="J123" s="907"/>
      <c r="K123" s="907"/>
      <c r="L123" s="907"/>
      <c r="M123" s="908"/>
      <c r="N123" s="889"/>
    </row>
    <row r="124" spans="2:14" ht="19.5" customHeight="1">
      <c r="B124" s="370"/>
      <c r="C124" s="907"/>
      <c r="D124" s="907"/>
      <c r="E124" s="907"/>
      <c r="F124" s="907"/>
      <c r="G124" s="907"/>
      <c r="H124" s="907"/>
      <c r="I124" s="907"/>
      <c r="J124" s="907"/>
      <c r="K124" s="907"/>
      <c r="L124" s="907"/>
      <c r="M124" s="908"/>
      <c r="N124" s="55"/>
    </row>
    <row r="125" spans="2:14" ht="19.5" customHeight="1">
      <c r="B125" s="370"/>
      <c r="C125" s="907"/>
      <c r="D125" s="907"/>
      <c r="E125" s="907"/>
      <c r="F125" s="907"/>
      <c r="G125" s="907"/>
      <c r="H125" s="907"/>
      <c r="I125" s="907"/>
      <c r="J125" s="907"/>
      <c r="K125" s="907"/>
      <c r="L125" s="907"/>
      <c r="M125" s="908"/>
      <c r="N125" s="55"/>
    </row>
    <row r="126" spans="2:14" ht="19.5" customHeight="1">
      <c r="B126" s="370"/>
      <c r="C126" s="907"/>
      <c r="D126" s="907"/>
      <c r="E126" s="907"/>
      <c r="F126" s="907"/>
      <c r="G126" s="907"/>
      <c r="H126" s="907"/>
      <c r="I126" s="907"/>
      <c r="J126" s="907"/>
      <c r="K126" s="907"/>
      <c r="L126" s="907"/>
      <c r="M126" s="908"/>
      <c r="N126" s="55"/>
    </row>
    <row r="127" spans="2:14" ht="19.5" customHeight="1">
      <c r="B127" s="370"/>
      <c r="C127" s="907"/>
      <c r="D127" s="907"/>
      <c r="E127" s="907"/>
      <c r="F127" s="907"/>
      <c r="G127" s="907"/>
      <c r="H127" s="907"/>
      <c r="I127" s="907"/>
      <c r="J127" s="907"/>
      <c r="K127" s="907"/>
      <c r="L127" s="907"/>
      <c r="M127" s="908"/>
      <c r="N127" s="55"/>
    </row>
    <row r="128" spans="2:14" ht="19.5" customHeight="1">
      <c r="B128" s="370"/>
      <c r="C128" s="907"/>
      <c r="D128" s="907"/>
      <c r="E128" s="907"/>
      <c r="F128" s="907"/>
      <c r="G128" s="907"/>
      <c r="H128" s="907"/>
      <c r="I128" s="907"/>
      <c r="J128" s="907"/>
      <c r="K128" s="907"/>
      <c r="L128" s="907"/>
      <c r="M128" s="908"/>
    </row>
    <row r="129" spans="2:14" ht="19.5" customHeight="1">
      <c r="B129" s="370"/>
      <c r="C129" s="910"/>
      <c r="D129" s="910"/>
      <c r="E129" s="910"/>
      <c r="F129" s="910"/>
      <c r="G129" s="910"/>
      <c r="H129" s="910"/>
      <c r="I129" s="910"/>
      <c r="J129" s="910"/>
      <c r="K129" s="910"/>
      <c r="L129" s="910"/>
      <c r="M129" s="911"/>
      <c r="N129" s="55"/>
    </row>
    <row r="130" spans="2:14" ht="19.5" customHeight="1">
      <c r="B130" s="882" t="s">
        <v>352</v>
      </c>
      <c r="C130" s="894" t="s">
        <v>353</v>
      </c>
      <c r="D130" s="894"/>
      <c r="E130" s="894"/>
      <c r="F130" s="894"/>
      <c r="G130" s="894"/>
      <c r="H130" s="894"/>
      <c r="I130" s="894"/>
      <c r="J130" s="894"/>
      <c r="K130" s="894"/>
      <c r="L130" s="894"/>
      <c r="M130" s="895"/>
      <c r="N130" s="55"/>
    </row>
    <row r="131" spans="2:14" ht="19.5" customHeight="1">
      <c r="B131" s="883"/>
      <c r="C131" s="898"/>
      <c r="D131" s="898"/>
      <c r="E131" s="898"/>
      <c r="F131" s="898"/>
      <c r="G131" s="898"/>
      <c r="H131" s="898"/>
      <c r="I131" s="898"/>
      <c r="J131" s="898"/>
      <c r="K131" s="898"/>
      <c r="L131" s="898"/>
      <c r="M131" s="899"/>
      <c r="N131" s="55"/>
    </row>
    <row r="132" spans="2:14" ht="19.5" customHeight="1">
      <c r="B132" s="883"/>
      <c r="C132" s="900"/>
      <c r="D132" s="900"/>
      <c r="E132" s="900"/>
      <c r="F132" s="900"/>
      <c r="G132" s="900"/>
      <c r="H132" s="900"/>
      <c r="I132" s="900"/>
      <c r="J132" s="900"/>
      <c r="K132" s="900"/>
      <c r="L132" s="900"/>
      <c r="M132" s="901"/>
      <c r="N132" s="55"/>
    </row>
    <row r="133" spans="2:14" ht="19.5" customHeight="1">
      <c r="B133" s="883"/>
      <c r="C133" s="900"/>
      <c r="D133" s="900"/>
      <c r="E133" s="900"/>
      <c r="F133" s="900"/>
      <c r="G133" s="900"/>
      <c r="H133" s="900"/>
      <c r="I133" s="900"/>
      <c r="J133" s="900"/>
      <c r="K133" s="900"/>
      <c r="L133" s="900"/>
      <c r="M133" s="901"/>
      <c r="N133" s="55"/>
    </row>
    <row r="134" spans="2:14" ht="19.5" customHeight="1">
      <c r="B134" s="883"/>
      <c r="C134" s="900"/>
      <c r="D134" s="900"/>
      <c r="E134" s="900"/>
      <c r="F134" s="900"/>
      <c r="G134" s="900"/>
      <c r="H134" s="900"/>
      <c r="I134" s="900"/>
      <c r="J134" s="900"/>
      <c r="K134" s="900"/>
      <c r="L134" s="900"/>
      <c r="M134" s="901"/>
      <c r="N134" s="55"/>
    </row>
    <row r="135" spans="2:14" ht="19.5" customHeight="1">
      <c r="B135" s="883"/>
      <c r="C135" s="900"/>
      <c r="D135" s="900"/>
      <c r="E135" s="900"/>
      <c r="F135" s="900"/>
      <c r="G135" s="900"/>
      <c r="H135" s="900"/>
      <c r="I135" s="900"/>
      <c r="J135" s="900"/>
      <c r="K135" s="900"/>
      <c r="L135" s="900"/>
      <c r="M135" s="901"/>
      <c r="N135" s="55"/>
    </row>
    <row r="136" spans="2:14" ht="19.5" customHeight="1">
      <c r="B136" s="883"/>
      <c r="C136" s="900"/>
      <c r="D136" s="900"/>
      <c r="E136" s="900"/>
      <c r="F136" s="900"/>
      <c r="G136" s="900"/>
      <c r="H136" s="900"/>
      <c r="I136" s="900"/>
      <c r="J136" s="900"/>
      <c r="K136" s="900"/>
      <c r="L136" s="900"/>
      <c r="M136" s="901"/>
      <c r="N136" s="55"/>
    </row>
    <row r="137" spans="2:14" ht="19.5" customHeight="1">
      <c r="B137" s="883"/>
      <c r="C137" s="902"/>
      <c r="D137" s="902"/>
      <c r="E137" s="902"/>
      <c r="F137" s="902"/>
      <c r="G137" s="902"/>
      <c r="H137" s="902"/>
      <c r="I137" s="902"/>
      <c r="J137" s="902"/>
      <c r="K137" s="902"/>
      <c r="L137" s="902"/>
      <c r="M137" s="903"/>
      <c r="N137" s="55"/>
    </row>
    <row r="138" spans="2:14" ht="19.5" customHeight="1">
      <c r="B138" s="883"/>
      <c r="C138" s="929" t="s">
        <v>359</v>
      </c>
      <c r="D138" s="930"/>
      <c r="E138" s="930"/>
      <c r="F138" s="930"/>
      <c r="G138" s="930"/>
      <c r="H138" s="930"/>
      <c r="I138" s="930"/>
      <c r="J138" s="930"/>
      <c r="K138" s="930"/>
      <c r="L138" s="930"/>
      <c r="M138" s="931"/>
    </row>
    <row r="139" spans="2:14" ht="19.5" customHeight="1">
      <c r="B139" s="883"/>
      <c r="C139" s="913"/>
      <c r="D139" s="900"/>
      <c r="E139" s="900"/>
      <c r="F139" s="900"/>
      <c r="G139" s="900"/>
      <c r="H139" s="900"/>
      <c r="I139" s="900"/>
      <c r="J139" s="900"/>
      <c r="K139" s="900"/>
      <c r="L139" s="900"/>
      <c r="M139" s="932"/>
    </row>
    <row r="140" spans="2:14" ht="19.5" customHeight="1">
      <c r="B140" s="883"/>
      <c r="C140" s="913"/>
      <c r="D140" s="900"/>
      <c r="E140" s="900"/>
      <c r="F140" s="900"/>
      <c r="G140" s="900"/>
      <c r="H140" s="900"/>
      <c r="I140" s="900"/>
      <c r="J140" s="900"/>
      <c r="K140" s="900"/>
      <c r="L140" s="900"/>
      <c r="M140" s="932"/>
    </row>
    <row r="141" spans="2:14" ht="19.5" customHeight="1">
      <c r="B141" s="883"/>
      <c r="C141" s="913"/>
      <c r="D141" s="900"/>
      <c r="E141" s="900"/>
      <c r="F141" s="900"/>
      <c r="G141" s="900"/>
      <c r="H141" s="900"/>
      <c r="I141" s="900"/>
      <c r="J141" s="900"/>
      <c r="K141" s="900"/>
      <c r="L141" s="900"/>
      <c r="M141" s="932"/>
    </row>
    <row r="142" spans="2:14" ht="19.5" customHeight="1">
      <c r="B142" s="883"/>
      <c r="C142" s="913"/>
      <c r="D142" s="900"/>
      <c r="E142" s="900"/>
      <c r="F142" s="900"/>
      <c r="G142" s="900"/>
      <c r="H142" s="900"/>
      <c r="I142" s="900"/>
      <c r="J142" s="900"/>
      <c r="K142" s="900"/>
      <c r="L142" s="900"/>
      <c r="M142" s="932"/>
    </row>
    <row r="143" spans="2:14" ht="19.5" customHeight="1">
      <c r="B143" s="883"/>
      <c r="C143" s="913"/>
      <c r="D143" s="900"/>
      <c r="E143" s="900"/>
      <c r="F143" s="900"/>
      <c r="G143" s="900"/>
      <c r="H143" s="900"/>
      <c r="I143" s="900"/>
      <c r="J143" s="900"/>
      <c r="K143" s="900"/>
      <c r="L143" s="900"/>
      <c r="M143" s="932"/>
    </row>
    <row r="144" spans="2:14" ht="19.5" customHeight="1">
      <c r="B144" s="883"/>
      <c r="C144" s="913"/>
      <c r="D144" s="900"/>
      <c r="E144" s="900"/>
      <c r="F144" s="900"/>
      <c r="G144" s="900"/>
      <c r="H144" s="900"/>
      <c r="I144" s="900"/>
      <c r="J144" s="900"/>
      <c r="K144" s="900"/>
      <c r="L144" s="900"/>
      <c r="M144" s="932"/>
    </row>
    <row r="145" spans="2:14" ht="19.5" customHeight="1">
      <c r="B145" s="883"/>
      <c r="C145" s="914"/>
      <c r="D145" s="902"/>
      <c r="E145" s="902"/>
      <c r="F145" s="902"/>
      <c r="G145" s="902"/>
      <c r="H145" s="902"/>
      <c r="I145" s="902"/>
      <c r="J145" s="902"/>
      <c r="K145" s="902"/>
      <c r="L145" s="902"/>
      <c r="M145" s="933"/>
    </row>
    <row r="146" spans="2:14" ht="19.5" customHeight="1">
      <c r="B146" s="883"/>
      <c r="C146" s="894" t="s">
        <v>384</v>
      </c>
      <c r="D146" s="894"/>
      <c r="E146" s="894"/>
      <c r="F146" s="894"/>
      <c r="G146" s="894"/>
      <c r="H146" s="894"/>
      <c r="I146" s="894"/>
      <c r="J146" s="894"/>
      <c r="K146" s="894"/>
      <c r="L146" s="894"/>
      <c r="M146" s="895"/>
      <c r="N146" s="55"/>
    </row>
    <row r="147" spans="2:14" ht="19.149999999999999" customHeight="1">
      <c r="B147" s="883"/>
      <c r="C147" s="898"/>
      <c r="D147" s="898"/>
      <c r="E147" s="898"/>
      <c r="F147" s="898"/>
      <c r="G147" s="898"/>
      <c r="H147" s="898"/>
      <c r="I147" s="898"/>
      <c r="J147" s="898"/>
      <c r="K147" s="898"/>
      <c r="L147" s="898"/>
      <c r="M147" s="899"/>
      <c r="N147" s="55"/>
    </row>
    <row r="148" spans="2:14" ht="19.149999999999999" customHeight="1">
      <c r="B148" s="883"/>
      <c r="C148" s="900"/>
      <c r="D148" s="900"/>
      <c r="E148" s="900"/>
      <c r="F148" s="900"/>
      <c r="G148" s="900"/>
      <c r="H148" s="900"/>
      <c r="I148" s="900"/>
      <c r="J148" s="900"/>
      <c r="K148" s="900"/>
      <c r="L148" s="900"/>
      <c r="M148" s="901"/>
      <c r="N148" s="55"/>
    </row>
    <row r="149" spans="2:14" ht="19.149999999999999" customHeight="1">
      <c r="B149" s="883"/>
      <c r="C149" s="900"/>
      <c r="D149" s="900"/>
      <c r="E149" s="900"/>
      <c r="F149" s="900"/>
      <c r="G149" s="900"/>
      <c r="H149" s="900"/>
      <c r="I149" s="900"/>
      <c r="J149" s="900"/>
      <c r="K149" s="900"/>
      <c r="L149" s="900"/>
      <c r="M149" s="901"/>
      <c r="N149" s="55"/>
    </row>
    <row r="150" spans="2:14" ht="19.149999999999999" customHeight="1">
      <c r="B150" s="883"/>
      <c r="C150" s="900"/>
      <c r="D150" s="900"/>
      <c r="E150" s="900"/>
      <c r="F150" s="900"/>
      <c r="G150" s="900"/>
      <c r="H150" s="900"/>
      <c r="I150" s="900"/>
      <c r="J150" s="900"/>
      <c r="K150" s="900"/>
      <c r="L150" s="900"/>
      <c r="M150" s="901"/>
      <c r="N150" s="55"/>
    </row>
    <row r="151" spans="2:14" ht="19.5" customHeight="1">
      <c r="B151" s="883"/>
      <c r="C151" s="900"/>
      <c r="D151" s="900"/>
      <c r="E151" s="900"/>
      <c r="F151" s="900"/>
      <c r="G151" s="900"/>
      <c r="H151" s="900"/>
      <c r="I151" s="900"/>
      <c r="J151" s="900"/>
      <c r="K151" s="900"/>
      <c r="L151" s="900"/>
      <c r="M151" s="901"/>
      <c r="N151" s="55"/>
    </row>
    <row r="152" spans="2:14" ht="19.5" customHeight="1">
      <c r="B152" s="883"/>
      <c r="C152" s="900"/>
      <c r="D152" s="900"/>
      <c r="E152" s="900"/>
      <c r="F152" s="900"/>
      <c r="G152" s="900"/>
      <c r="H152" s="900"/>
      <c r="I152" s="900"/>
      <c r="J152" s="900"/>
      <c r="K152" s="900"/>
      <c r="L152" s="900"/>
      <c r="M152" s="901"/>
      <c r="N152" s="55"/>
    </row>
    <row r="153" spans="2:14" ht="19.5" customHeight="1" thickBot="1">
      <c r="B153" s="897"/>
      <c r="C153" s="904"/>
      <c r="D153" s="904"/>
      <c r="E153" s="904"/>
      <c r="F153" s="904"/>
      <c r="G153" s="904"/>
      <c r="H153" s="904"/>
      <c r="I153" s="904"/>
      <c r="J153" s="904"/>
      <c r="K153" s="904"/>
      <c r="L153" s="904"/>
      <c r="M153" s="905"/>
      <c r="N153" s="55"/>
    </row>
    <row r="154" spans="2:14" ht="19.5" customHeight="1" thickBot="1">
      <c r="B154" s="371"/>
      <c r="C154" s="312"/>
      <c r="D154" s="312"/>
      <c r="E154" s="312"/>
      <c r="F154" s="312"/>
      <c r="G154" s="312"/>
      <c r="H154" s="312"/>
      <c r="I154" s="312"/>
      <c r="J154" s="312"/>
      <c r="K154" s="312"/>
      <c r="L154" s="312"/>
      <c r="M154" s="312"/>
      <c r="N154" s="55"/>
    </row>
    <row r="155" spans="2:14" ht="19.5" customHeight="1">
      <c r="B155" s="361"/>
      <c r="C155" s="915" t="s">
        <v>356</v>
      </c>
      <c r="D155" s="916"/>
      <c r="E155" s="916"/>
      <c r="F155" s="916"/>
      <c r="G155" s="916"/>
      <c r="H155" s="916"/>
      <c r="I155" s="916"/>
      <c r="J155" s="916"/>
      <c r="K155" s="916"/>
      <c r="L155" s="916"/>
      <c r="M155" s="917"/>
      <c r="N155" s="55"/>
    </row>
    <row r="156" spans="2:14" ht="19.5" customHeight="1">
      <c r="B156" s="370"/>
      <c r="C156" s="906">
        <f>IF(ISBLANK(交付申請書総表貼り付け欄!B56),"",交付申請書総表貼り付け欄!B56)</f>
        <v>0</v>
      </c>
      <c r="D156" s="907"/>
      <c r="E156" s="907"/>
      <c r="F156" s="907"/>
      <c r="G156" s="907"/>
      <c r="H156" s="907"/>
      <c r="I156" s="907"/>
      <c r="J156" s="907"/>
      <c r="K156" s="907"/>
      <c r="L156" s="907"/>
      <c r="M156" s="908"/>
      <c r="N156" s="889" t="s">
        <v>383</v>
      </c>
    </row>
    <row r="157" spans="2:14" ht="19.5" customHeight="1">
      <c r="B157" s="370"/>
      <c r="C157" s="906"/>
      <c r="D157" s="907"/>
      <c r="E157" s="907"/>
      <c r="F157" s="907"/>
      <c r="G157" s="907"/>
      <c r="H157" s="907"/>
      <c r="I157" s="907"/>
      <c r="J157" s="907"/>
      <c r="K157" s="907"/>
      <c r="L157" s="907"/>
      <c r="M157" s="908"/>
      <c r="N157" s="889"/>
    </row>
    <row r="158" spans="2:14" ht="19.5" customHeight="1">
      <c r="B158" s="370"/>
      <c r="C158" s="906"/>
      <c r="D158" s="907"/>
      <c r="E158" s="907"/>
      <c r="F158" s="907"/>
      <c r="G158" s="907"/>
      <c r="H158" s="907"/>
      <c r="I158" s="907"/>
      <c r="J158" s="907"/>
      <c r="K158" s="907"/>
      <c r="L158" s="907"/>
      <c r="M158" s="908"/>
      <c r="N158" s="889"/>
    </row>
    <row r="159" spans="2:14" ht="19.5" customHeight="1">
      <c r="B159" s="370"/>
      <c r="C159" s="906"/>
      <c r="D159" s="907"/>
      <c r="E159" s="907"/>
      <c r="F159" s="907"/>
      <c r="G159" s="907"/>
      <c r="H159" s="907"/>
      <c r="I159" s="907"/>
      <c r="J159" s="907"/>
      <c r="K159" s="907"/>
      <c r="L159" s="907"/>
      <c r="M159" s="908"/>
      <c r="N159" s="889"/>
    </row>
    <row r="160" spans="2:14" ht="19.5" customHeight="1">
      <c r="B160" s="370"/>
      <c r="C160" s="906"/>
      <c r="D160" s="907"/>
      <c r="E160" s="907"/>
      <c r="F160" s="907"/>
      <c r="G160" s="907"/>
      <c r="H160" s="907"/>
      <c r="I160" s="907"/>
      <c r="J160" s="907"/>
      <c r="K160" s="907"/>
      <c r="L160" s="907"/>
      <c r="M160" s="908"/>
      <c r="N160" s="308"/>
    </row>
    <row r="161" spans="2:14" ht="19.5" customHeight="1">
      <c r="B161" s="370"/>
      <c r="C161" s="906"/>
      <c r="D161" s="907"/>
      <c r="E161" s="907"/>
      <c r="F161" s="907"/>
      <c r="G161" s="907"/>
      <c r="H161" s="907"/>
      <c r="I161" s="907"/>
      <c r="J161" s="907"/>
      <c r="K161" s="907"/>
      <c r="L161" s="907"/>
      <c r="M161" s="908"/>
      <c r="N161" s="308"/>
    </row>
    <row r="162" spans="2:14" ht="19.5" customHeight="1">
      <c r="B162" s="370"/>
      <c r="C162" s="906"/>
      <c r="D162" s="907"/>
      <c r="E162" s="907"/>
      <c r="F162" s="907"/>
      <c r="G162" s="907"/>
      <c r="H162" s="907"/>
      <c r="I162" s="907"/>
      <c r="J162" s="907"/>
      <c r="K162" s="907"/>
      <c r="L162" s="907"/>
      <c r="M162" s="908"/>
      <c r="N162" s="308"/>
    </row>
    <row r="163" spans="2:14" ht="19.5" customHeight="1">
      <c r="B163" s="370"/>
      <c r="C163" s="906"/>
      <c r="D163" s="907"/>
      <c r="E163" s="907"/>
      <c r="F163" s="907"/>
      <c r="G163" s="907"/>
      <c r="H163" s="907"/>
      <c r="I163" s="907"/>
      <c r="J163" s="907"/>
      <c r="K163" s="907"/>
      <c r="L163" s="907"/>
      <c r="M163" s="908"/>
      <c r="N163" s="55"/>
    </row>
    <row r="164" spans="2:14" ht="19.5" customHeight="1">
      <c r="B164" s="370"/>
      <c r="C164" s="906"/>
      <c r="D164" s="907"/>
      <c r="E164" s="907"/>
      <c r="F164" s="907"/>
      <c r="G164" s="907"/>
      <c r="H164" s="907"/>
      <c r="I164" s="907"/>
      <c r="J164" s="907"/>
      <c r="K164" s="907"/>
      <c r="L164" s="907"/>
      <c r="M164" s="908"/>
    </row>
    <row r="165" spans="2:14" ht="19.5" customHeight="1">
      <c r="B165" s="370"/>
      <c r="C165" s="910"/>
      <c r="D165" s="910"/>
      <c r="E165" s="910"/>
      <c r="F165" s="910"/>
      <c r="G165" s="910"/>
      <c r="H165" s="910"/>
      <c r="I165" s="910"/>
      <c r="J165" s="910"/>
      <c r="K165" s="910"/>
      <c r="L165" s="910"/>
      <c r="M165" s="911"/>
      <c r="N165" s="55"/>
    </row>
    <row r="166" spans="2:14" ht="19.5" customHeight="1">
      <c r="B166" s="882" t="s">
        <v>521</v>
      </c>
      <c r="C166" s="894" t="s">
        <v>381</v>
      </c>
      <c r="D166" s="894"/>
      <c r="E166" s="894"/>
      <c r="F166" s="894"/>
      <c r="G166" s="894"/>
      <c r="H166" s="894"/>
      <c r="I166" s="894"/>
      <c r="J166" s="894"/>
      <c r="K166" s="894"/>
      <c r="L166" s="894"/>
      <c r="M166" s="895"/>
      <c r="N166" s="55"/>
    </row>
    <row r="167" spans="2:14" ht="19.5" customHeight="1">
      <c r="B167" s="883"/>
      <c r="C167" s="898"/>
      <c r="D167" s="898"/>
      <c r="E167" s="898"/>
      <c r="F167" s="898"/>
      <c r="G167" s="898"/>
      <c r="H167" s="898"/>
      <c r="I167" s="898"/>
      <c r="J167" s="898"/>
      <c r="K167" s="898"/>
      <c r="L167" s="898"/>
      <c r="M167" s="899"/>
      <c r="N167" s="55"/>
    </row>
    <row r="168" spans="2:14" ht="19.5" customHeight="1">
      <c r="B168" s="883"/>
      <c r="C168" s="900"/>
      <c r="D168" s="900"/>
      <c r="E168" s="900"/>
      <c r="F168" s="900"/>
      <c r="G168" s="900"/>
      <c r="H168" s="900"/>
      <c r="I168" s="900"/>
      <c r="J168" s="900"/>
      <c r="K168" s="900"/>
      <c r="L168" s="900"/>
      <c r="M168" s="901"/>
      <c r="N168" s="55"/>
    </row>
    <row r="169" spans="2:14" ht="19.5" customHeight="1">
      <c r="B169" s="883"/>
      <c r="C169" s="900"/>
      <c r="D169" s="900"/>
      <c r="E169" s="900"/>
      <c r="F169" s="900"/>
      <c r="G169" s="900"/>
      <c r="H169" s="900"/>
      <c r="I169" s="900"/>
      <c r="J169" s="900"/>
      <c r="K169" s="900"/>
      <c r="L169" s="900"/>
      <c r="M169" s="901"/>
      <c r="N169" s="55"/>
    </row>
    <row r="170" spans="2:14" ht="19.5" customHeight="1">
      <c r="B170" s="883"/>
      <c r="C170" s="900"/>
      <c r="D170" s="900"/>
      <c r="E170" s="900"/>
      <c r="F170" s="900"/>
      <c r="G170" s="900"/>
      <c r="H170" s="900"/>
      <c r="I170" s="900"/>
      <c r="J170" s="900"/>
      <c r="K170" s="900"/>
      <c r="L170" s="900"/>
      <c r="M170" s="901"/>
      <c r="N170" s="55"/>
    </row>
    <row r="171" spans="2:14" ht="19.5" customHeight="1">
      <c r="B171" s="883"/>
      <c r="C171" s="900"/>
      <c r="D171" s="900"/>
      <c r="E171" s="900"/>
      <c r="F171" s="900"/>
      <c r="G171" s="900"/>
      <c r="H171" s="900"/>
      <c r="I171" s="900"/>
      <c r="J171" s="900"/>
      <c r="K171" s="900"/>
      <c r="L171" s="900"/>
      <c r="M171" s="901"/>
      <c r="N171" s="55"/>
    </row>
    <row r="172" spans="2:14" ht="19.5" customHeight="1">
      <c r="B172" s="883"/>
      <c r="C172" s="900"/>
      <c r="D172" s="900"/>
      <c r="E172" s="900"/>
      <c r="F172" s="900"/>
      <c r="G172" s="900"/>
      <c r="H172" s="900"/>
      <c r="I172" s="900"/>
      <c r="J172" s="900"/>
      <c r="K172" s="900"/>
      <c r="L172" s="900"/>
      <c r="M172" s="901"/>
      <c r="N172" s="55"/>
    </row>
    <row r="173" spans="2:14" ht="19.5" customHeight="1">
      <c r="B173" s="883"/>
      <c r="C173" s="902"/>
      <c r="D173" s="902"/>
      <c r="E173" s="902"/>
      <c r="F173" s="902"/>
      <c r="G173" s="902"/>
      <c r="H173" s="902"/>
      <c r="I173" s="902"/>
      <c r="J173" s="902"/>
      <c r="K173" s="902"/>
      <c r="L173" s="902"/>
      <c r="M173" s="903"/>
      <c r="N173" s="55"/>
    </row>
    <row r="174" spans="2:14" ht="19.5" customHeight="1">
      <c r="B174" s="883"/>
      <c r="C174" s="894" t="s">
        <v>350</v>
      </c>
      <c r="D174" s="894"/>
      <c r="E174" s="894"/>
      <c r="F174" s="894"/>
      <c r="G174" s="894"/>
      <c r="H174" s="894"/>
      <c r="I174" s="894"/>
      <c r="J174" s="894"/>
      <c r="K174" s="894"/>
      <c r="L174" s="894"/>
      <c r="M174" s="895"/>
    </row>
    <row r="175" spans="2:14" ht="19.5" customHeight="1">
      <c r="B175" s="883"/>
      <c r="C175" s="912"/>
      <c r="D175" s="898"/>
      <c r="E175" s="898"/>
      <c r="F175" s="898"/>
      <c r="G175" s="898"/>
      <c r="H175" s="898"/>
      <c r="I175" s="898"/>
      <c r="J175" s="898"/>
      <c r="K175" s="898"/>
      <c r="L175" s="898"/>
      <c r="M175" s="899"/>
    </row>
    <row r="176" spans="2:14" ht="19.5" customHeight="1">
      <c r="B176" s="883"/>
      <c r="C176" s="913"/>
      <c r="D176" s="900"/>
      <c r="E176" s="900"/>
      <c r="F176" s="900"/>
      <c r="G176" s="900"/>
      <c r="H176" s="900"/>
      <c r="I176" s="900"/>
      <c r="J176" s="900"/>
      <c r="K176" s="900"/>
      <c r="L176" s="900"/>
      <c r="M176" s="901"/>
    </row>
    <row r="177" spans="2:14" ht="19.5" customHeight="1">
      <c r="B177" s="883"/>
      <c r="C177" s="913"/>
      <c r="D177" s="900"/>
      <c r="E177" s="900"/>
      <c r="F177" s="900"/>
      <c r="G177" s="900"/>
      <c r="H177" s="900"/>
      <c r="I177" s="900"/>
      <c r="J177" s="900"/>
      <c r="K177" s="900"/>
      <c r="L177" s="900"/>
      <c r="M177" s="901"/>
    </row>
    <row r="178" spans="2:14" ht="19.5" customHeight="1">
      <c r="B178" s="883"/>
      <c r="C178" s="913"/>
      <c r="D178" s="900"/>
      <c r="E178" s="900"/>
      <c r="F178" s="900"/>
      <c r="G178" s="900"/>
      <c r="H178" s="900"/>
      <c r="I178" s="900"/>
      <c r="J178" s="900"/>
      <c r="K178" s="900"/>
      <c r="L178" s="900"/>
      <c r="M178" s="901"/>
      <c r="N178" s="55"/>
    </row>
    <row r="179" spans="2:14" ht="19.5" customHeight="1">
      <c r="B179" s="883"/>
      <c r="C179" s="913"/>
      <c r="D179" s="900"/>
      <c r="E179" s="900"/>
      <c r="F179" s="900"/>
      <c r="G179" s="900"/>
      <c r="H179" s="900"/>
      <c r="I179" s="900"/>
      <c r="J179" s="900"/>
      <c r="K179" s="900"/>
      <c r="L179" s="900"/>
      <c r="M179" s="901"/>
      <c r="N179" s="55"/>
    </row>
    <row r="180" spans="2:14" ht="19.5" customHeight="1">
      <c r="B180" s="883"/>
      <c r="C180" s="913"/>
      <c r="D180" s="900"/>
      <c r="E180" s="900"/>
      <c r="F180" s="900"/>
      <c r="G180" s="900"/>
      <c r="H180" s="900"/>
      <c r="I180" s="900"/>
      <c r="J180" s="900"/>
      <c r="K180" s="900"/>
      <c r="L180" s="900"/>
      <c r="M180" s="901"/>
      <c r="N180" s="55"/>
    </row>
    <row r="181" spans="2:14" ht="19.5" customHeight="1">
      <c r="B181" s="883"/>
      <c r="C181" s="914"/>
      <c r="D181" s="902"/>
      <c r="E181" s="902"/>
      <c r="F181" s="902"/>
      <c r="G181" s="902"/>
      <c r="H181" s="902"/>
      <c r="I181" s="902"/>
      <c r="J181" s="902"/>
      <c r="K181" s="902"/>
      <c r="L181" s="902"/>
      <c r="M181" s="903"/>
    </row>
    <row r="182" spans="2:14" ht="19.5" customHeight="1">
      <c r="B182" s="883"/>
      <c r="C182" s="921" t="s">
        <v>351</v>
      </c>
      <c r="D182" s="921"/>
      <c r="E182" s="921"/>
      <c r="F182" s="921"/>
      <c r="G182" s="921"/>
      <c r="H182" s="921"/>
      <c r="I182" s="921"/>
      <c r="J182" s="921"/>
      <c r="K182" s="921"/>
      <c r="L182" s="921"/>
      <c r="M182" s="922"/>
      <c r="N182" s="367"/>
    </row>
    <row r="183" spans="2:14" ht="19.5" customHeight="1">
      <c r="B183" s="883"/>
      <c r="C183" s="898"/>
      <c r="D183" s="898"/>
      <c r="E183" s="898"/>
      <c r="F183" s="898"/>
      <c r="G183" s="898"/>
      <c r="H183" s="898"/>
      <c r="I183" s="898"/>
      <c r="J183" s="898"/>
      <c r="K183" s="898"/>
      <c r="L183" s="898"/>
      <c r="M183" s="899"/>
      <c r="N183" s="367"/>
    </row>
    <row r="184" spans="2:14" ht="19.5" customHeight="1">
      <c r="B184" s="883"/>
      <c r="C184" s="900"/>
      <c r="D184" s="900"/>
      <c r="E184" s="900"/>
      <c r="F184" s="900"/>
      <c r="G184" s="900"/>
      <c r="H184" s="900"/>
      <c r="I184" s="900"/>
      <c r="J184" s="900"/>
      <c r="K184" s="900"/>
      <c r="L184" s="900"/>
      <c r="M184" s="901"/>
      <c r="N184" s="367"/>
    </row>
    <row r="185" spans="2:14" ht="19.5" customHeight="1">
      <c r="B185" s="883"/>
      <c r="C185" s="900"/>
      <c r="D185" s="900"/>
      <c r="E185" s="900"/>
      <c r="F185" s="900"/>
      <c r="G185" s="900"/>
      <c r="H185" s="900"/>
      <c r="I185" s="900"/>
      <c r="J185" s="900"/>
      <c r="K185" s="900"/>
      <c r="L185" s="900"/>
      <c r="M185" s="901"/>
      <c r="N185" s="367"/>
    </row>
    <row r="186" spans="2:14" ht="19.5" customHeight="1">
      <c r="B186" s="883"/>
      <c r="C186" s="900"/>
      <c r="D186" s="900"/>
      <c r="E186" s="900"/>
      <c r="F186" s="900"/>
      <c r="G186" s="900"/>
      <c r="H186" s="900"/>
      <c r="I186" s="900"/>
      <c r="J186" s="900"/>
      <c r="K186" s="900"/>
      <c r="L186" s="900"/>
      <c r="M186" s="901"/>
    </row>
    <row r="187" spans="2:14" ht="19.5" customHeight="1">
      <c r="B187" s="883"/>
      <c r="C187" s="900"/>
      <c r="D187" s="900"/>
      <c r="E187" s="900"/>
      <c r="F187" s="900"/>
      <c r="G187" s="900"/>
      <c r="H187" s="900"/>
      <c r="I187" s="900"/>
      <c r="J187" s="900"/>
      <c r="K187" s="900"/>
      <c r="L187" s="900"/>
      <c r="M187" s="901"/>
      <c r="N187" s="55"/>
    </row>
    <row r="188" spans="2:14" ht="19.5" customHeight="1">
      <c r="B188" s="883"/>
      <c r="C188" s="900"/>
      <c r="D188" s="900"/>
      <c r="E188" s="900"/>
      <c r="F188" s="900"/>
      <c r="G188" s="900"/>
      <c r="H188" s="900"/>
      <c r="I188" s="900"/>
      <c r="J188" s="900"/>
      <c r="K188" s="900"/>
      <c r="L188" s="900"/>
      <c r="M188" s="901"/>
      <c r="N188" s="55"/>
    </row>
    <row r="189" spans="2:14" ht="19.5" customHeight="1" thickBot="1">
      <c r="B189" s="897"/>
      <c r="C189" s="904"/>
      <c r="D189" s="904"/>
      <c r="E189" s="904"/>
      <c r="F189" s="904"/>
      <c r="G189" s="904"/>
      <c r="H189" s="904"/>
      <c r="I189" s="904"/>
      <c r="J189" s="904"/>
      <c r="K189" s="904"/>
      <c r="L189" s="904"/>
      <c r="M189" s="905"/>
      <c r="N189" s="55"/>
    </row>
    <row r="190" spans="2:14" ht="19.5" customHeight="1" thickBot="1"/>
    <row r="191" spans="2:14" ht="19.5" customHeight="1">
      <c r="B191" s="392" t="s">
        <v>357</v>
      </c>
      <c r="C191" s="393"/>
      <c r="D191" s="393"/>
      <c r="E191" s="393"/>
      <c r="F191" s="393"/>
      <c r="G191" s="393"/>
      <c r="H191" s="393"/>
      <c r="I191" s="393"/>
      <c r="J191" s="393"/>
      <c r="K191" s="393"/>
      <c r="L191" s="393"/>
      <c r="M191" s="394"/>
      <c r="N191" s="55"/>
    </row>
    <row r="192" spans="2:14" ht="19.5" customHeight="1">
      <c r="B192" s="395" t="s">
        <v>358</v>
      </c>
      <c r="C192" s="396"/>
      <c r="D192" s="396"/>
      <c r="E192" s="396"/>
      <c r="F192" s="396"/>
      <c r="G192" s="396"/>
      <c r="H192" s="396"/>
      <c r="I192" s="396"/>
      <c r="J192" s="396"/>
      <c r="K192" s="396"/>
      <c r="L192" s="396"/>
      <c r="M192" s="397"/>
      <c r="N192" s="55"/>
    </row>
    <row r="193" spans="2:14" ht="19.5" customHeight="1">
      <c r="B193" s="934"/>
      <c r="C193" s="900"/>
      <c r="D193" s="900"/>
      <c r="E193" s="900"/>
      <c r="F193" s="900"/>
      <c r="G193" s="900"/>
      <c r="H193" s="900"/>
      <c r="I193" s="900"/>
      <c r="J193" s="900"/>
      <c r="K193" s="900"/>
      <c r="L193" s="900"/>
      <c r="M193" s="901"/>
      <c r="N193" s="55"/>
    </row>
    <row r="194" spans="2:14" ht="19.5" customHeight="1">
      <c r="B194" s="934"/>
      <c r="C194" s="900"/>
      <c r="D194" s="900"/>
      <c r="E194" s="900"/>
      <c r="F194" s="900"/>
      <c r="G194" s="900"/>
      <c r="H194" s="900"/>
      <c r="I194" s="900"/>
      <c r="J194" s="900"/>
      <c r="K194" s="900"/>
      <c r="L194" s="900"/>
      <c r="M194" s="901"/>
      <c r="N194" s="55"/>
    </row>
    <row r="195" spans="2:14" ht="19.5" customHeight="1">
      <c r="B195" s="934"/>
      <c r="C195" s="900"/>
      <c r="D195" s="900"/>
      <c r="E195" s="900"/>
      <c r="F195" s="900"/>
      <c r="G195" s="900"/>
      <c r="H195" s="900"/>
      <c r="I195" s="900"/>
      <c r="J195" s="900"/>
      <c r="K195" s="900"/>
      <c r="L195" s="900"/>
      <c r="M195" s="901"/>
      <c r="N195" s="55"/>
    </row>
    <row r="196" spans="2:14" ht="19.5" customHeight="1">
      <c r="B196" s="934"/>
      <c r="C196" s="900"/>
      <c r="D196" s="900"/>
      <c r="E196" s="900"/>
      <c r="F196" s="900"/>
      <c r="G196" s="900"/>
      <c r="H196" s="900"/>
      <c r="I196" s="900"/>
      <c r="J196" s="900"/>
      <c r="K196" s="900"/>
      <c r="L196" s="900"/>
      <c r="M196" s="901"/>
      <c r="N196" s="55"/>
    </row>
    <row r="197" spans="2:14" ht="19.5" customHeight="1">
      <c r="B197" s="936"/>
      <c r="C197" s="902"/>
      <c r="D197" s="902"/>
      <c r="E197" s="902"/>
      <c r="F197" s="902"/>
      <c r="G197" s="902"/>
      <c r="H197" s="902"/>
      <c r="I197" s="902"/>
      <c r="J197" s="902"/>
      <c r="K197" s="902"/>
      <c r="L197" s="902"/>
      <c r="M197" s="903"/>
      <c r="N197" s="55"/>
    </row>
    <row r="198" spans="2:14" ht="19.5" customHeight="1">
      <c r="B198" s="398" t="s">
        <v>359</v>
      </c>
      <c r="C198" s="63"/>
      <c r="D198" s="63"/>
      <c r="E198" s="63"/>
      <c r="F198" s="63"/>
      <c r="G198" s="63"/>
      <c r="H198" s="63"/>
      <c r="I198" s="63"/>
      <c r="J198" s="63"/>
      <c r="K198" s="63"/>
      <c r="L198" s="63"/>
      <c r="M198" s="399"/>
    </row>
    <row r="199" spans="2:14" ht="19.5" customHeight="1">
      <c r="B199" s="934">
        <v>111</v>
      </c>
      <c r="C199" s="900"/>
      <c r="D199" s="900"/>
      <c r="E199" s="900"/>
      <c r="F199" s="900"/>
      <c r="G199" s="900"/>
      <c r="H199" s="900"/>
      <c r="I199" s="900"/>
      <c r="J199" s="900"/>
      <c r="K199" s="900"/>
      <c r="L199" s="900"/>
      <c r="M199" s="901"/>
    </row>
    <row r="200" spans="2:14" ht="19.5" customHeight="1">
      <c r="B200" s="934"/>
      <c r="C200" s="900"/>
      <c r="D200" s="900"/>
      <c r="E200" s="900"/>
      <c r="F200" s="900"/>
      <c r="G200" s="900"/>
      <c r="H200" s="900"/>
      <c r="I200" s="900"/>
      <c r="J200" s="900"/>
      <c r="K200" s="900"/>
      <c r="L200" s="900"/>
      <c r="M200" s="901"/>
      <c r="N200" s="55"/>
    </row>
    <row r="201" spans="2:14" ht="19.5" customHeight="1">
      <c r="B201" s="934"/>
      <c r="C201" s="900"/>
      <c r="D201" s="900"/>
      <c r="E201" s="900"/>
      <c r="F201" s="900"/>
      <c r="G201" s="900"/>
      <c r="H201" s="900"/>
      <c r="I201" s="900"/>
      <c r="J201" s="900"/>
      <c r="K201" s="900"/>
      <c r="L201" s="900"/>
      <c r="M201" s="901"/>
      <c r="N201" s="55"/>
    </row>
    <row r="202" spans="2:14" ht="19.5" customHeight="1">
      <c r="B202" s="934"/>
      <c r="C202" s="900"/>
      <c r="D202" s="900"/>
      <c r="E202" s="900"/>
      <c r="F202" s="900"/>
      <c r="G202" s="900"/>
      <c r="H202" s="900"/>
      <c r="I202" s="900"/>
      <c r="J202" s="900"/>
      <c r="K202" s="900"/>
      <c r="L202" s="900"/>
      <c r="M202" s="901"/>
      <c r="N202" s="55"/>
    </row>
    <row r="203" spans="2:14" ht="19.5" customHeight="1" thickBot="1">
      <c r="B203" s="935"/>
      <c r="C203" s="904"/>
      <c r="D203" s="904"/>
      <c r="E203" s="904"/>
      <c r="F203" s="904"/>
      <c r="G203" s="904"/>
      <c r="H203" s="904"/>
      <c r="I203" s="904"/>
      <c r="J203" s="904"/>
      <c r="K203" s="904"/>
      <c r="L203" s="904"/>
      <c r="M203" s="905"/>
    </row>
    <row r="204" spans="2:14" ht="19.5" customHeight="1" thickBot="1"/>
    <row r="205" spans="2:14" ht="19.5" customHeight="1">
      <c r="B205" s="392" t="s">
        <v>360</v>
      </c>
      <c r="C205" s="382"/>
      <c r="D205" s="382"/>
      <c r="E205" s="382"/>
      <c r="F205" s="382"/>
      <c r="G205" s="382"/>
      <c r="H205" s="382"/>
      <c r="I205" s="382"/>
      <c r="J205" s="382"/>
      <c r="K205" s="382"/>
      <c r="L205" s="382"/>
      <c r="M205" s="400"/>
      <c r="N205" s="55"/>
    </row>
    <row r="206" spans="2:14" ht="19.5" customHeight="1">
      <c r="B206" s="395" t="s">
        <v>361</v>
      </c>
      <c r="C206" s="396"/>
      <c r="D206" s="396"/>
      <c r="E206" s="396"/>
      <c r="F206" s="396"/>
      <c r="G206" s="396"/>
      <c r="H206" s="396"/>
      <c r="I206" s="396"/>
      <c r="J206" s="396"/>
      <c r="K206" s="396"/>
      <c r="L206" s="396"/>
      <c r="M206" s="397"/>
      <c r="N206" s="55"/>
    </row>
    <row r="207" spans="2:14" ht="19.5" customHeight="1">
      <c r="B207" s="934"/>
      <c r="C207" s="900"/>
      <c r="D207" s="900"/>
      <c r="E207" s="900"/>
      <c r="F207" s="900"/>
      <c r="G207" s="900"/>
      <c r="H207" s="900"/>
      <c r="I207" s="900"/>
      <c r="J207" s="900"/>
      <c r="K207" s="900"/>
      <c r="L207" s="900"/>
      <c r="M207" s="901"/>
      <c r="N207" s="55"/>
    </row>
    <row r="208" spans="2:14" ht="19.5" customHeight="1">
      <c r="B208" s="934"/>
      <c r="C208" s="900"/>
      <c r="D208" s="900"/>
      <c r="E208" s="900"/>
      <c r="F208" s="900"/>
      <c r="G208" s="900"/>
      <c r="H208" s="900"/>
      <c r="I208" s="900"/>
      <c r="J208" s="900"/>
      <c r="K208" s="900"/>
      <c r="L208" s="900"/>
      <c r="M208" s="901"/>
      <c r="N208" s="55"/>
    </row>
    <row r="209" spans="2:14" ht="19.5" customHeight="1">
      <c r="B209" s="934"/>
      <c r="C209" s="900"/>
      <c r="D209" s="900"/>
      <c r="E209" s="900"/>
      <c r="F209" s="900"/>
      <c r="G209" s="900"/>
      <c r="H209" s="900"/>
      <c r="I209" s="900"/>
      <c r="J209" s="900"/>
      <c r="K209" s="900"/>
      <c r="L209" s="900"/>
      <c r="M209" s="901"/>
      <c r="N209" s="55"/>
    </row>
    <row r="210" spans="2:14" ht="19.5" customHeight="1">
      <c r="B210" s="934"/>
      <c r="C210" s="900"/>
      <c r="D210" s="900"/>
      <c r="E210" s="900"/>
      <c r="F210" s="900"/>
      <c r="G210" s="900"/>
      <c r="H210" s="900"/>
      <c r="I210" s="900"/>
      <c r="J210" s="900"/>
      <c r="K210" s="900"/>
      <c r="L210" s="900"/>
      <c r="M210" s="901"/>
      <c r="N210" s="55"/>
    </row>
    <row r="211" spans="2:14" ht="19.5" customHeight="1">
      <c r="B211" s="936"/>
      <c r="C211" s="902"/>
      <c r="D211" s="902"/>
      <c r="E211" s="902"/>
      <c r="F211" s="902"/>
      <c r="G211" s="902"/>
      <c r="H211" s="902"/>
      <c r="I211" s="902"/>
      <c r="J211" s="902"/>
      <c r="K211" s="902"/>
      <c r="L211" s="902"/>
      <c r="M211" s="903"/>
      <c r="N211" s="55"/>
    </row>
    <row r="212" spans="2:14" ht="19.5" customHeight="1">
      <c r="B212" s="398" t="s">
        <v>359</v>
      </c>
      <c r="C212" s="63"/>
      <c r="D212" s="63"/>
      <c r="E212" s="63"/>
      <c r="F212" s="63"/>
      <c r="G212" s="63"/>
      <c r="H212" s="63"/>
      <c r="I212" s="63"/>
      <c r="J212" s="63"/>
      <c r="K212" s="63"/>
      <c r="L212" s="63"/>
      <c r="M212" s="399"/>
    </row>
    <row r="213" spans="2:14" ht="19.5" customHeight="1">
      <c r="B213" s="934"/>
      <c r="C213" s="900"/>
      <c r="D213" s="900"/>
      <c r="E213" s="900"/>
      <c r="F213" s="900"/>
      <c r="G213" s="900"/>
      <c r="H213" s="900"/>
      <c r="I213" s="900"/>
      <c r="J213" s="900"/>
      <c r="K213" s="900"/>
      <c r="L213" s="900"/>
      <c r="M213" s="901"/>
    </row>
    <row r="214" spans="2:14" ht="19.149999999999999" customHeight="1">
      <c r="B214" s="934"/>
      <c r="C214" s="900"/>
      <c r="D214" s="900"/>
      <c r="E214" s="900"/>
      <c r="F214" s="900"/>
      <c r="G214" s="900"/>
      <c r="H214" s="900"/>
      <c r="I214" s="900"/>
      <c r="J214" s="900"/>
      <c r="K214" s="900"/>
      <c r="L214" s="900"/>
      <c r="M214" s="901"/>
      <c r="N214" s="55"/>
    </row>
    <row r="215" spans="2:14" ht="19.5" customHeight="1">
      <c r="B215" s="934"/>
      <c r="C215" s="900"/>
      <c r="D215" s="900"/>
      <c r="E215" s="900"/>
      <c r="F215" s="900"/>
      <c r="G215" s="900"/>
      <c r="H215" s="900"/>
      <c r="I215" s="900"/>
      <c r="J215" s="900"/>
      <c r="K215" s="900"/>
      <c r="L215" s="900"/>
      <c r="M215" s="901"/>
      <c r="N215" s="55"/>
    </row>
    <row r="216" spans="2:14" ht="19.5" customHeight="1">
      <c r="B216" s="934"/>
      <c r="C216" s="900"/>
      <c r="D216" s="900"/>
      <c r="E216" s="900"/>
      <c r="F216" s="900"/>
      <c r="G216" s="900"/>
      <c r="H216" s="900"/>
      <c r="I216" s="900"/>
      <c r="J216" s="900"/>
      <c r="K216" s="900"/>
      <c r="L216" s="900"/>
      <c r="M216" s="901"/>
      <c r="N216" s="55"/>
    </row>
    <row r="217" spans="2:14" ht="19.5" customHeight="1" thickBot="1">
      <c r="B217" s="935"/>
      <c r="C217" s="904"/>
      <c r="D217" s="904"/>
      <c r="E217" s="904"/>
      <c r="F217" s="904"/>
      <c r="G217" s="904"/>
      <c r="H217" s="904"/>
      <c r="I217" s="904"/>
      <c r="J217" s="904"/>
      <c r="K217" s="904"/>
      <c r="L217" s="904"/>
      <c r="M217" s="905"/>
    </row>
    <row r="218" spans="2:14" customFormat="1" ht="19.5" customHeight="1" thickBot="1">
      <c r="B218" s="374"/>
    </row>
    <row r="219" spans="2:14" customFormat="1" ht="19.5" customHeight="1">
      <c r="B219" s="392" t="s">
        <v>362</v>
      </c>
      <c r="C219" s="382"/>
      <c r="D219" s="382"/>
      <c r="E219" s="382"/>
      <c r="F219" s="382"/>
      <c r="G219" s="382"/>
      <c r="H219" s="382"/>
      <c r="I219" s="382"/>
      <c r="J219" s="382"/>
      <c r="K219" s="382"/>
      <c r="L219" s="382"/>
      <c r="M219" s="400"/>
    </row>
    <row r="220" spans="2:14" ht="19.5" customHeight="1">
      <c r="B220" s="401" t="s">
        <v>385</v>
      </c>
      <c r="C220" s="402"/>
      <c r="D220" s="402"/>
      <c r="E220" s="402"/>
      <c r="F220" s="402"/>
      <c r="G220" s="402"/>
      <c r="H220" s="402"/>
      <c r="I220" s="402"/>
      <c r="J220" s="402"/>
      <c r="K220" s="402"/>
      <c r="L220" s="402"/>
      <c r="M220" s="403"/>
      <c r="N220" s="55"/>
    </row>
    <row r="221" spans="2:14" ht="19.5" customHeight="1">
      <c r="B221" s="934"/>
      <c r="C221" s="900"/>
      <c r="D221" s="900"/>
      <c r="E221" s="900"/>
      <c r="F221" s="900"/>
      <c r="G221" s="900"/>
      <c r="H221" s="900"/>
      <c r="I221" s="900"/>
      <c r="J221" s="900"/>
      <c r="K221" s="900"/>
      <c r="L221" s="900"/>
      <c r="M221" s="901"/>
      <c r="N221" s="55"/>
    </row>
    <row r="222" spans="2:14" ht="19.5" customHeight="1">
      <c r="B222" s="934"/>
      <c r="C222" s="900"/>
      <c r="D222" s="900"/>
      <c r="E222" s="900"/>
      <c r="F222" s="900"/>
      <c r="G222" s="900"/>
      <c r="H222" s="900"/>
      <c r="I222" s="900"/>
      <c r="J222" s="900"/>
      <c r="K222" s="900"/>
      <c r="L222" s="900"/>
      <c r="M222" s="901"/>
      <c r="N222" s="55"/>
    </row>
    <row r="223" spans="2:14" ht="19.5" customHeight="1">
      <c r="B223" s="934"/>
      <c r="C223" s="900"/>
      <c r="D223" s="900"/>
      <c r="E223" s="900"/>
      <c r="F223" s="900"/>
      <c r="G223" s="900"/>
      <c r="H223" s="900"/>
      <c r="I223" s="900"/>
      <c r="J223" s="900"/>
      <c r="K223" s="900"/>
      <c r="L223" s="900"/>
      <c r="M223" s="901"/>
      <c r="N223" s="55"/>
    </row>
    <row r="224" spans="2:14" ht="19.5" customHeight="1">
      <c r="B224" s="934"/>
      <c r="C224" s="900"/>
      <c r="D224" s="900"/>
      <c r="E224" s="900"/>
      <c r="F224" s="900"/>
      <c r="G224" s="900"/>
      <c r="H224" s="900"/>
      <c r="I224" s="900"/>
      <c r="J224" s="900"/>
      <c r="K224" s="900"/>
      <c r="L224" s="900"/>
      <c r="M224" s="901"/>
      <c r="N224" s="55"/>
    </row>
    <row r="225" spans="2:14" ht="19.5" customHeight="1" thickBot="1">
      <c r="B225" s="935"/>
      <c r="C225" s="904"/>
      <c r="D225" s="904"/>
      <c r="E225" s="904"/>
      <c r="F225" s="904"/>
      <c r="G225" s="904"/>
      <c r="H225" s="904"/>
      <c r="I225" s="904"/>
      <c r="J225" s="904"/>
      <c r="K225" s="904"/>
      <c r="L225" s="904"/>
      <c r="M225" s="905"/>
      <c r="N225" s="55"/>
    </row>
    <row r="226" spans="2:14" customFormat="1" ht="18.75" customHeight="1">
      <c r="B226" s="375"/>
      <c r="C226" s="376"/>
      <c r="D226" s="376"/>
      <c r="E226" s="376"/>
      <c r="F226" s="376"/>
      <c r="G226" s="376"/>
      <c r="H226" s="376"/>
      <c r="I226" s="376"/>
      <c r="J226" s="376"/>
      <c r="K226" s="376"/>
    </row>
    <row r="227" spans="2:14" customFormat="1" ht="19.5">
      <c r="B227" s="375"/>
      <c r="C227" s="376"/>
      <c r="D227" s="376"/>
      <c r="E227" s="376"/>
      <c r="F227" s="376"/>
      <c r="G227" s="376"/>
      <c r="H227" s="376"/>
      <c r="I227" s="376"/>
      <c r="J227" s="376"/>
      <c r="K227" s="376"/>
    </row>
    <row r="228" spans="2:14" customFormat="1" ht="19.5">
      <c r="B228" s="375"/>
      <c r="C228" s="376"/>
      <c r="D228" s="376"/>
      <c r="E228" s="376"/>
      <c r="F228" s="376"/>
      <c r="G228" s="376"/>
      <c r="H228" s="376"/>
      <c r="I228" s="376"/>
      <c r="J228" s="376"/>
      <c r="K228" s="376"/>
    </row>
    <row r="229" spans="2:14" customFormat="1" ht="19.5">
      <c r="B229" s="375"/>
      <c r="C229" s="376"/>
      <c r="D229" s="376"/>
      <c r="E229" s="376"/>
      <c r="F229" s="376"/>
      <c r="G229" s="376"/>
      <c r="H229" s="376"/>
      <c r="I229" s="376"/>
      <c r="J229" s="376"/>
      <c r="K229" s="376"/>
    </row>
    <row r="230" spans="2:14" customFormat="1" ht="19.5">
      <c r="B230" s="375"/>
      <c r="C230" s="376"/>
      <c r="D230" s="376"/>
      <c r="E230" s="376"/>
      <c r="F230" s="376"/>
      <c r="G230" s="376"/>
      <c r="H230" s="376"/>
      <c r="I230" s="376"/>
      <c r="J230" s="376"/>
      <c r="K230" s="376"/>
    </row>
    <row r="231" spans="2:14" customFormat="1" ht="19.5">
      <c r="B231" s="375"/>
      <c r="C231" s="376"/>
      <c r="D231" s="376"/>
      <c r="E231" s="376"/>
      <c r="F231" s="376"/>
      <c r="G231" s="376"/>
      <c r="H231" s="376"/>
      <c r="I231" s="376"/>
      <c r="J231" s="376"/>
      <c r="K231" s="376"/>
    </row>
    <row r="232" spans="2:14" customFormat="1" ht="19.5">
      <c r="B232" s="374"/>
    </row>
    <row r="233" spans="2:14" customFormat="1" ht="19.5">
      <c r="B233" s="374"/>
    </row>
    <row r="234" spans="2:14" customFormat="1" ht="19.5">
      <c r="B234" s="374"/>
    </row>
    <row r="235" spans="2:14" customFormat="1" ht="19.5">
      <c r="B235" s="375"/>
      <c r="C235" s="376"/>
      <c r="D235" s="376"/>
      <c r="E235" s="376"/>
      <c r="F235" s="376"/>
      <c r="G235" s="376"/>
      <c r="H235" s="376"/>
      <c r="I235" s="376"/>
      <c r="J235" s="376"/>
      <c r="K235" s="376"/>
    </row>
    <row r="236" spans="2:14" customFormat="1" ht="19.5">
      <c r="B236" s="375"/>
      <c r="C236" s="376"/>
      <c r="D236" s="376"/>
      <c r="E236" s="376"/>
      <c r="F236" s="376"/>
      <c r="G236" s="376"/>
      <c r="H236" s="376"/>
      <c r="I236" s="376"/>
      <c r="J236" s="376"/>
      <c r="K236" s="376"/>
    </row>
    <row r="237" spans="2:14" customFormat="1" ht="19.5">
      <c r="B237" s="375"/>
      <c r="C237" s="376"/>
      <c r="D237" s="376"/>
      <c r="E237" s="376"/>
      <c r="F237" s="376"/>
      <c r="G237" s="376"/>
      <c r="H237" s="376"/>
      <c r="I237" s="376"/>
      <c r="J237" s="376"/>
      <c r="K237" s="376"/>
    </row>
    <row r="238" spans="2:14" customFormat="1" ht="19.5">
      <c r="B238" s="375"/>
      <c r="C238" s="376"/>
      <c r="D238" s="376"/>
      <c r="E238" s="376"/>
      <c r="F238" s="376"/>
      <c r="G238" s="376"/>
      <c r="H238" s="376"/>
      <c r="I238" s="376"/>
      <c r="J238" s="376"/>
      <c r="K238" s="376"/>
    </row>
    <row r="239" spans="2:14" customFormat="1" ht="19.5">
      <c r="B239" s="375"/>
      <c r="C239" s="376"/>
      <c r="D239" s="376"/>
      <c r="E239" s="376"/>
      <c r="F239" s="376"/>
      <c r="G239" s="376"/>
      <c r="H239" s="376"/>
      <c r="I239" s="376"/>
      <c r="J239" s="376"/>
      <c r="K239" s="376"/>
    </row>
  </sheetData>
  <mergeCells count="60">
    <mergeCell ref="C83:M89"/>
    <mergeCell ref="C111:M117"/>
    <mergeCell ref="C119:M119"/>
    <mergeCell ref="C91:M91"/>
    <mergeCell ref="C92:M101"/>
    <mergeCell ref="B199:M203"/>
    <mergeCell ref="B207:M211"/>
    <mergeCell ref="B213:M217"/>
    <mergeCell ref="B221:M225"/>
    <mergeCell ref="B166:B189"/>
    <mergeCell ref="C166:M166"/>
    <mergeCell ref="C167:M173"/>
    <mergeCell ref="C174:M174"/>
    <mergeCell ref="C175:M181"/>
    <mergeCell ref="C182:M182"/>
    <mergeCell ref="C183:M189"/>
    <mergeCell ref="B193:M197"/>
    <mergeCell ref="C155:M155"/>
    <mergeCell ref="C156:M165"/>
    <mergeCell ref="N156:N159"/>
    <mergeCell ref="B102:B117"/>
    <mergeCell ref="C102:M102"/>
    <mergeCell ref="C103:M109"/>
    <mergeCell ref="C110:M110"/>
    <mergeCell ref="C120:M129"/>
    <mergeCell ref="N120:N123"/>
    <mergeCell ref="B130:B153"/>
    <mergeCell ref="C130:M130"/>
    <mergeCell ref="C131:M137"/>
    <mergeCell ref="C146:M146"/>
    <mergeCell ref="C147:M153"/>
    <mergeCell ref="C138:M138"/>
    <mergeCell ref="C139:M145"/>
    <mergeCell ref="N92:N95"/>
    <mergeCell ref="B27:B53"/>
    <mergeCell ref="C28:M35"/>
    <mergeCell ref="C36:M36"/>
    <mergeCell ref="C37:M44"/>
    <mergeCell ref="C45:M45"/>
    <mergeCell ref="C46:M53"/>
    <mergeCell ref="C55:M55"/>
    <mergeCell ref="C56:M65"/>
    <mergeCell ref="N56:N60"/>
    <mergeCell ref="B66:B89"/>
    <mergeCell ref="C66:M66"/>
    <mergeCell ref="C67:M73"/>
    <mergeCell ref="C74:M74"/>
    <mergeCell ref="C75:M81"/>
    <mergeCell ref="C82:M82"/>
    <mergeCell ref="N5:N8"/>
    <mergeCell ref="B16:B26"/>
    <mergeCell ref="C16:M26"/>
    <mergeCell ref="N16:N19"/>
    <mergeCell ref="C27:M27"/>
    <mergeCell ref="B3:D3"/>
    <mergeCell ref="E3:H3"/>
    <mergeCell ref="J3:M3"/>
    <mergeCell ref="C4:M4"/>
    <mergeCell ref="B5:B15"/>
    <mergeCell ref="C5:M15"/>
  </mergeCells>
  <phoneticPr fontId="8"/>
  <dataValidations count="3">
    <dataValidation operator="lessThanOrEqual" allowBlank="1" showInputMessage="1" showErrorMessage="1" sqref="C5:M26 C56:M65 C92:M101 C120:M129 C156:M165" xr:uid="{FAE6F30A-DFCB-4627-A1C4-E989409AEEE1}"/>
    <dataValidation type="textLength" operator="lessThanOrEqual" allowBlank="1" showInputMessage="1" showErrorMessage="1" errorTitle="字数超過" error="300字・6行以内でご記入ください。" sqref="B16:B20 B5:B6 B27:C29 C36:C38 C45:C47 B66 C110:C113 C174:C177 C146 B198 B192:B193 B206:B207 B212 B220 C82:C85 B130:C130 C182:C186 B102:C103 C66:C67 C74:C75 C166:C169 B166 B138:C138" xr:uid="{4A1B28EE-7C3F-4A20-B139-F9210AA2872C}">
      <formula1>300</formula1>
    </dataValidation>
    <dataValidation operator="lessThanOrEqual" allowBlank="1" showInputMessage="1" showErrorMessage="1" errorTitle="字数超過" error="200字・4行以下で入力してください。" sqref="C91 C119 C155 B219 B205 B191" xr:uid="{F6B1FB3D-15A7-4908-9492-EBF51CD178BF}"/>
  </dataValidations>
  <pageMargins left="0.7" right="0.44" top="0.51" bottom="0.54" header="0.3" footer="0.22"/>
  <pageSetup paperSize="9" scale="54" fitToHeight="0" orientation="portrait" r:id="rId1"/>
  <headerFooter scaleWithDoc="0">
    <oddFooter>&amp;R&amp;"ＭＳ ゴシック,標準"&amp;12整理番号：（事務局記入欄）</oddFooter>
  </headerFooter>
  <rowBreaks count="4" manualBreakCount="4">
    <brk id="53" min="1" max="12" man="1"/>
    <brk id="118" min="1" max="12" man="1"/>
    <brk id="190" min="1" max="12" man="1"/>
    <brk id="235"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22"/>
  <sheetViews>
    <sheetView view="pageBreakPreview" zoomScale="70" zoomScaleNormal="60" zoomScaleSheetLayoutView="70" workbookViewId="0">
      <selection activeCell="F5" sqref="F5:I5"/>
    </sheetView>
  </sheetViews>
  <sheetFormatPr defaultColWidth="9" defaultRowHeight="20.100000000000001" customHeight="1"/>
  <cols>
    <col min="1" max="1" width="4.875" style="43" bestFit="1" customWidth="1"/>
    <col min="2" max="3" width="4.625" style="43" customWidth="1"/>
    <col min="4" max="4" width="4.625" style="43" hidden="1" customWidth="1"/>
    <col min="5" max="5" width="20.625" style="75" customWidth="1"/>
    <col min="6" max="6" width="28.375" style="75" customWidth="1"/>
    <col min="7" max="7" width="28.375" style="43" customWidth="1"/>
    <col min="8" max="8" width="16.625" style="180" customWidth="1"/>
    <col min="9" max="9" width="6.625" style="77" customWidth="1"/>
    <col min="10" max="10" width="4.625" style="77" customWidth="1"/>
    <col min="11" max="11" width="6.625" style="77" customWidth="1"/>
    <col min="12" max="12" width="4.625" style="77" customWidth="1"/>
    <col min="13" max="13" width="6.625" style="78" hidden="1" customWidth="1"/>
    <col min="14" max="14" width="18.625" style="77" customWidth="1"/>
    <col min="15" max="15" width="15.625" style="80" customWidth="1"/>
    <col min="16" max="16" width="9" style="43"/>
    <col min="17" max="17" width="4.625" style="43" customWidth="1"/>
    <col min="18" max="18" width="12.25" style="43" bestFit="1" customWidth="1"/>
    <col min="19" max="16384" width="9" style="43"/>
  </cols>
  <sheetData>
    <row r="1" spans="1:18" ht="26.25" customHeight="1">
      <c r="B1" s="243" t="s">
        <v>363</v>
      </c>
      <c r="H1" s="76"/>
      <c r="O1" s="964"/>
      <c r="P1" s="964"/>
    </row>
    <row r="2" spans="1:18" ht="9.6" customHeight="1">
      <c r="B2" s="74"/>
      <c r="H2" s="76"/>
      <c r="P2" s="53"/>
    </row>
    <row r="3" spans="1:18" s="46" customFormat="1" ht="34.5" customHeight="1">
      <c r="E3" s="47" t="s">
        <v>192</v>
      </c>
      <c r="F3" s="951" t="str">
        <f>IF(ISBLANK(総表!C15),"",総表!C15)</f>
        <v/>
      </c>
      <c r="G3" s="951"/>
      <c r="H3" s="49" t="s">
        <v>193</v>
      </c>
      <c r="I3" s="966" t="str">
        <f>IF(ISBLANK(総表!C31),"",総表!C31)</f>
        <v/>
      </c>
      <c r="J3" s="951"/>
      <c r="K3" s="951"/>
      <c r="L3" s="951"/>
      <c r="M3" s="951"/>
      <c r="N3" s="951"/>
      <c r="O3" s="951"/>
      <c r="P3" s="951"/>
      <c r="Q3" s="309" t="s">
        <v>260</v>
      </c>
    </row>
    <row r="4" spans="1:18" s="46" customFormat="1" ht="30.6" customHeight="1">
      <c r="E4" s="48"/>
      <c r="F4" s="48"/>
      <c r="H4" s="50"/>
      <c r="I4" s="51"/>
      <c r="J4" s="51"/>
      <c r="K4" s="51"/>
      <c r="L4" s="51"/>
      <c r="M4" s="52"/>
      <c r="N4" s="51"/>
      <c r="O4" s="79"/>
      <c r="P4" s="53"/>
    </row>
    <row r="5" spans="1:18" s="46" customFormat="1" ht="30.6" customHeight="1">
      <c r="B5" s="949" t="s">
        <v>166</v>
      </c>
      <c r="C5" s="950"/>
      <c r="D5" s="950"/>
      <c r="E5" s="950"/>
      <c r="F5" s="961" t="s">
        <v>520</v>
      </c>
      <c r="G5" s="962"/>
      <c r="H5" s="962"/>
      <c r="I5" s="963"/>
      <c r="J5" s="51"/>
      <c r="K5" s="51"/>
      <c r="L5" s="51"/>
      <c r="M5" s="52"/>
      <c r="N5" s="51"/>
      <c r="O5" s="79"/>
      <c r="P5" s="53"/>
    </row>
    <row r="6" spans="1:18" ht="20.100000000000001" customHeight="1">
      <c r="B6" s="61"/>
      <c r="H6" s="76"/>
      <c r="I6" s="49" t="s">
        <v>364</v>
      </c>
      <c r="P6" s="53"/>
    </row>
    <row r="7" spans="1:18" ht="20.100000000000001" customHeight="1">
      <c r="A7" s="81"/>
      <c r="B7" s="82" t="s">
        <v>79</v>
      </c>
      <c r="C7" s="83"/>
      <c r="D7" s="83"/>
      <c r="E7" s="84"/>
      <c r="F7" s="85"/>
      <c r="G7" s="960" t="s">
        <v>454</v>
      </c>
      <c r="H7" s="960"/>
      <c r="I7" s="960"/>
      <c r="J7" s="87"/>
      <c r="K7" s="87"/>
      <c r="L7" s="87"/>
      <c r="M7" s="88"/>
      <c r="N7" s="87"/>
    </row>
    <row r="8" spans="1:18" ht="20.100000000000001" customHeight="1">
      <c r="A8" s="81"/>
      <c r="B8" s="89"/>
      <c r="C8" s="408" t="s">
        <v>170</v>
      </c>
      <c r="D8" s="409"/>
      <c r="E8" s="409"/>
      <c r="F8" s="409"/>
      <c r="G8" s="412">
        <f>O20</f>
        <v>0</v>
      </c>
      <c r="H8" s="952"/>
      <c r="I8" s="953"/>
      <c r="J8" s="90"/>
      <c r="K8" s="90"/>
      <c r="L8" s="90"/>
      <c r="M8" s="91"/>
      <c r="N8" s="90"/>
    </row>
    <row r="9" spans="1:18" ht="20.100000000000001" customHeight="1">
      <c r="A9" s="81"/>
      <c r="B9" s="89"/>
      <c r="C9" s="410" t="s">
        <v>171</v>
      </c>
      <c r="D9" s="411"/>
      <c r="E9" s="411"/>
      <c r="F9" s="411"/>
      <c r="G9" s="413">
        <f>O71</f>
        <v>0</v>
      </c>
      <c r="H9" s="954"/>
      <c r="I9" s="955"/>
      <c r="J9" s="90"/>
      <c r="K9" s="90"/>
      <c r="L9" s="90"/>
      <c r="M9" s="91"/>
      <c r="N9" s="90"/>
    </row>
    <row r="10" spans="1:18" ht="20.100000000000001" customHeight="1">
      <c r="A10" s="81"/>
      <c r="B10" s="89"/>
      <c r="C10" s="92" t="s">
        <v>84</v>
      </c>
      <c r="D10" s="93"/>
      <c r="E10" s="94"/>
      <c r="F10" s="95"/>
      <c r="G10" s="414">
        <f>SUM(G8:G9)</f>
        <v>0</v>
      </c>
      <c r="H10" s="956">
        <f>交付申請書総表貼り付け欄!J38*1000</f>
        <v>0</v>
      </c>
      <c r="I10" s="957"/>
      <c r="J10" s="90"/>
      <c r="K10" s="90"/>
      <c r="L10" s="90"/>
      <c r="M10" s="91"/>
      <c r="N10" s="90"/>
    </row>
    <row r="11" spans="1:18" ht="20.100000000000001" customHeight="1">
      <c r="A11" s="81"/>
      <c r="B11" s="89"/>
      <c r="C11" s="96"/>
      <c r="D11" s="97"/>
      <c r="E11" s="98" t="s">
        <v>82</v>
      </c>
      <c r="F11" s="99"/>
      <c r="G11" s="415">
        <f>SUM(R20,R71)</f>
        <v>0</v>
      </c>
      <c r="H11" s="967"/>
      <c r="I11" s="968"/>
      <c r="J11" s="100"/>
      <c r="K11" s="100"/>
      <c r="L11" s="100"/>
      <c r="M11" s="100"/>
      <c r="N11" s="100"/>
      <c r="O11" s="100"/>
      <c r="R11" s="101" t="s">
        <v>167</v>
      </c>
    </row>
    <row r="12" spans="1:18" ht="20.100000000000001" customHeight="1">
      <c r="A12" s="81"/>
      <c r="B12" s="89"/>
      <c r="C12" s="102"/>
      <c r="D12" s="103"/>
      <c r="E12" s="104" t="s">
        <v>83</v>
      </c>
      <c r="F12" s="105"/>
      <c r="G12" s="413">
        <f>IF(R12="2",0,G10-G11)</f>
        <v>0</v>
      </c>
      <c r="H12" s="969"/>
      <c r="I12" s="970"/>
      <c r="J12" s="100"/>
      <c r="K12" s="100"/>
      <c r="L12" s="100"/>
      <c r="M12" s="100"/>
      <c r="N12" s="100"/>
      <c r="O12" s="100"/>
      <c r="R12" s="106" t="str">
        <f>LEFT(F5,1)</f>
        <v>要</v>
      </c>
    </row>
    <row r="13" spans="1:18" ht="20.100000000000001" customHeight="1">
      <c r="A13" s="81"/>
      <c r="B13" s="89"/>
      <c r="C13" s="107" t="s">
        <v>85</v>
      </c>
      <c r="D13" s="108"/>
      <c r="E13" s="109"/>
      <c r="F13" s="407"/>
      <c r="G13" s="414">
        <f>IF(R12="1",ROUNDDOWN(G12*10/110,0),0)</f>
        <v>0</v>
      </c>
      <c r="H13" s="956">
        <f>交付申請書総表貼り付け欄!J39*1000</f>
        <v>0</v>
      </c>
      <c r="I13" s="957"/>
      <c r="J13" s="90"/>
      <c r="K13" s="90"/>
      <c r="L13" s="90"/>
      <c r="M13" s="91"/>
      <c r="N13" s="90"/>
    </row>
    <row r="14" spans="1:18" ht="20.100000000000001" customHeight="1">
      <c r="A14" s="81"/>
      <c r="B14" s="111"/>
      <c r="C14" s="107" t="s">
        <v>222</v>
      </c>
      <c r="D14" s="108"/>
      <c r="E14" s="109"/>
      <c r="F14" s="110"/>
      <c r="G14" s="416">
        <f>G10-G13</f>
        <v>0</v>
      </c>
      <c r="H14" s="958">
        <f>交付申請書総表貼り付け欄!J40*1000</f>
        <v>0</v>
      </c>
      <c r="I14" s="959"/>
      <c r="J14" s="90"/>
      <c r="K14" s="90"/>
      <c r="L14" s="90"/>
      <c r="M14" s="91"/>
      <c r="N14" s="90"/>
    </row>
    <row r="15" spans="1:18" ht="9.9499999999999993" customHeight="1">
      <c r="A15" s="81"/>
      <c r="B15" s="112"/>
      <c r="C15" s="113"/>
      <c r="D15" s="112"/>
      <c r="E15" s="114"/>
      <c r="F15" s="112"/>
      <c r="G15" s="115"/>
      <c r="H15" s="116"/>
      <c r="I15" s="117"/>
      <c r="J15" s="117"/>
      <c r="K15" s="117"/>
      <c r="L15" s="117"/>
      <c r="M15" s="118"/>
      <c r="N15" s="117"/>
      <c r="O15" s="119"/>
    </row>
    <row r="16" spans="1:18" ht="20.100000000000001" customHeight="1">
      <c r="A16" s="81"/>
      <c r="B16" s="125" t="s">
        <v>77</v>
      </c>
      <c r="C16" s="115"/>
      <c r="D16" s="115"/>
      <c r="E16" s="120"/>
      <c r="F16" s="121"/>
      <c r="G16" s="122"/>
      <c r="H16" s="123"/>
      <c r="I16" s="124"/>
      <c r="J16" s="124"/>
      <c r="L16" s="124"/>
      <c r="O16" s="119"/>
    </row>
    <row r="17" spans="1:18" ht="20.100000000000001" customHeight="1">
      <c r="B17" s="126" t="s">
        <v>1</v>
      </c>
      <c r="C17" s="126" t="s">
        <v>87</v>
      </c>
      <c r="D17" s="126" t="s">
        <v>86</v>
      </c>
      <c r="E17" s="126" t="s">
        <v>3</v>
      </c>
      <c r="F17" s="126" t="s">
        <v>214</v>
      </c>
      <c r="G17" s="126" t="s">
        <v>215</v>
      </c>
      <c r="H17" s="127" t="s">
        <v>243</v>
      </c>
      <c r="I17" s="965" t="s">
        <v>164</v>
      </c>
      <c r="J17" s="965"/>
      <c r="K17" s="965" t="s">
        <v>165</v>
      </c>
      <c r="L17" s="965"/>
      <c r="M17" s="128" t="s">
        <v>78</v>
      </c>
      <c r="N17" s="127" t="s">
        <v>244</v>
      </c>
      <c r="O17" s="86" t="s">
        <v>365</v>
      </c>
      <c r="P17" s="126" t="s">
        <v>148</v>
      </c>
    </row>
    <row r="18" spans="1:18" ht="20.100000000000001" customHeight="1">
      <c r="B18" s="129" t="s">
        <v>79</v>
      </c>
      <c r="C18" s="130"/>
      <c r="D18" s="130"/>
      <c r="E18" s="130"/>
      <c r="F18" s="130"/>
      <c r="G18" s="130"/>
      <c r="H18" s="131"/>
      <c r="I18" s="131"/>
      <c r="J18" s="131"/>
      <c r="K18" s="131"/>
      <c r="L18" s="131"/>
      <c r="M18" s="132"/>
      <c r="N18" s="133"/>
      <c r="O18" s="134"/>
      <c r="P18" s="135"/>
    </row>
    <row r="19" spans="1:18" ht="20.100000000000001" customHeight="1">
      <c r="B19" s="136"/>
      <c r="C19" s="137" t="s">
        <v>170</v>
      </c>
      <c r="D19" s="138"/>
      <c r="E19" s="139"/>
      <c r="F19" s="138"/>
      <c r="G19" s="138"/>
      <c r="H19" s="140"/>
      <c r="I19" s="141"/>
      <c r="J19" s="141"/>
      <c r="K19" s="141"/>
      <c r="L19" s="141"/>
      <c r="M19" s="142"/>
      <c r="N19" s="143"/>
      <c r="O19" s="144"/>
      <c r="P19" s="145"/>
      <c r="R19" s="60" t="s">
        <v>149</v>
      </c>
    </row>
    <row r="20" spans="1:18" s="46" customFormat="1" ht="17.25">
      <c r="A20" s="46">
        <v>1</v>
      </c>
      <c r="B20" s="181"/>
      <c r="C20" s="146"/>
      <c r="D20" s="147"/>
      <c r="E20" s="179"/>
      <c r="F20" s="248"/>
      <c r="G20" s="249"/>
      <c r="H20" s="148"/>
      <c r="I20" s="148"/>
      <c r="J20" s="149"/>
      <c r="K20" s="148"/>
      <c r="L20" s="149"/>
      <c r="M20" s="150"/>
      <c r="N20" s="151" t="str">
        <f>IF(ISNUMBER(H20),(PRODUCT(H20,I20,K20)),"")</f>
        <v/>
      </c>
      <c r="O20" s="152">
        <f>SUM(N20:N69)</f>
        <v>0</v>
      </c>
      <c r="P20" s="182" t="s">
        <v>35</v>
      </c>
      <c r="R20" s="183">
        <f>SUMIF(P20:P69,"課税対象外",N20:N69)</f>
        <v>0</v>
      </c>
    </row>
    <row r="21" spans="1:18" s="46" customFormat="1" ht="17.25">
      <c r="A21" s="46">
        <v>2</v>
      </c>
      <c r="B21" s="181"/>
      <c r="C21" s="146"/>
      <c r="D21" s="147"/>
      <c r="E21" s="159"/>
      <c r="F21" s="250"/>
      <c r="G21" s="251"/>
      <c r="H21" s="153"/>
      <c r="I21" s="153"/>
      <c r="J21" s="154"/>
      <c r="K21" s="153"/>
      <c r="L21" s="154"/>
      <c r="M21" s="155"/>
      <c r="N21" s="156" t="str">
        <f>IF(ISNUMBER(H21),(PRODUCT(H21,I21,K21)),"")</f>
        <v/>
      </c>
      <c r="O21" s="157"/>
      <c r="P21" s="184" t="s">
        <v>35</v>
      </c>
      <c r="R21" s="51"/>
    </row>
    <row r="22" spans="1:18" s="46" customFormat="1" ht="17.25">
      <c r="A22" s="46">
        <v>3</v>
      </c>
      <c r="B22" s="181"/>
      <c r="C22" s="146"/>
      <c r="D22" s="147"/>
      <c r="E22" s="159"/>
      <c r="F22" s="250"/>
      <c r="G22" s="251"/>
      <c r="H22" s="153"/>
      <c r="I22" s="153"/>
      <c r="J22" s="154"/>
      <c r="K22" s="153"/>
      <c r="L22" s="154"/>
      <c r="M22" s="155"/>
      <c r="N22" s="156" t="str">
        <f t="shared" ref="N22:N68" si="0">IF(ISNUMBER(H22),(PRODUCT(H22,I22,K22)),"")</f>
        <v/>
      </c>
      <c r="O22" s="157"/>
      <c r="P22" s="184" t="s">
        <v>35</v>
      </c>
      <c r="R22" s="51"/>
    </row>
    <row r="23" spans="1:18" s="46" customFormat="1" ht="17.25">
      <c r="A23" s="46">
        <v>4</v>
      </c>
      <c r="B23" s="181"/>
      <c r="C23" s="146"/>
      <c r="D23" s="147"/>
      <c r="E23" s="159"/>
      <c r="F23" s="250"/>
      <c r="G23" s="251"/>
      <c r="H23" s="153"/>
      <c r="I23" s="153"/>
      <c r="J23" s="154"/>
      <c r="K23" s="153"/>
      <c r="L23" s="154"/>
      <c r="M23" s="155"/>
      <c r="N23" s="156" t="str">
        <f t="shared" si="0"/>
        <v/>
      </c>
      <c r="O23" s="157"/>
      <c r="P23" s="184" t="s">
        <v>35</v>
      </c>
      <c r="R23" s="51"/>
    </row>
    <row r="24" spans="1:18" s="46" customFormat="1" ht="17.25">
      <c r="A24" s="46">
        <v>5</v>
      </c>
      <c r="B24" s="181"/>
      <c r="C24" s="146"/>
      <c r="D24" s="147"/>
      <c r="E24" s="159"/>
      <c r="F24" s="250"/>
      <c r="G24" s="251"/>
      <c r="H24" s="153"/>
      <c r="I24" s="153"/>
      <c r="J24" s="154"/>
      <c r="K24" s="153"/>
      <c r="L24" s="154"/>
      <c r="M24" s="155"/>
      <c r="N24" s="156" t="str">
        <f t="shared" si="0"/>
        <v/>
      </c>
      <c r="O24" s="157"/>
      <c r="P24" s="184" t="s">
        <v>35</v>
      </c>
      <c r="R24" s="51"/>
    </row>
    <row r="25" spans="1:18" s="46" customFormat="1" ht="17.25">
      <c r="A25" s="46">
        <v>6</v>
      </c>
      <c r="B25" s="181"/>
      <c r="C25" s="146"/>
      <c r="D25" s="147"/>
      <c r="E25" s="159"/>
      <c r="F25" s="250"/>
      <c r="G25" s="251"/>
      <c r="H25" s="153"/>
      <c r="I25" s="153"/>
      <c r="J25" s="154"/>
      <c r="K25" s="153"/>
      <c r="L25" s="154"/>
      <c r="M25" s="155"/>
      <c r="N25" s="156" t="str">
        <f t="shared" si="0"/>
        <v/>
      </c>
      <c r="O25" s="157"/>
      <c r="P25" s="184" t="s">
        <v>35</v>
      </c>
      <c r="R25" s="51"/>
    </row>
    <row r="26" spans="1:18" s="46" customFormat="1" ht="17.25">
      <c r="A26" s="46">
        <v>7</v>
      </c>
      <c r="B26" s="181"/>
      <c r="C26" s="146"/>
      <c r="D26" s="147"/>
      <c r="E26" s="159"/>
      <c r="F26" s="250"/>
      <c r="G26" s="251"/>
      <c r="H26" s="153"/>
      <c r="I26" s="153"/>
      <c r="J26" s="154"/>
      <c r="K26" s="153"/>
      <c r="L26" s="154"/>
      <c r="M26" s="155"/>
      <c r="N26" s="156" t="str">
        <f t="shared" si="0"/>
        <v/>
      </c>
      <c r="O26" s="157"/>
      <c r="P26" s="184" t="s">
        <v>35</v>
      </c>
      <c r="R26" s="51"/>
    </row>
    <row r="27" spans="1:18" s="46" customFormat="1" ht="17.25">
      <c r="A27" s="46">
        <v>8</v>
      </c>
      <c r="B27" s="181"/>
      <c r="C27" s="146"/>
      <c r="D27" s="147"/>
      <c r="E27" s="159"/>
      <c r="F27" s="250"/>
      <c r="G27" s="251"/>
      <c r="H27" s="153"/>
      <c r="I27" s="153"/>
      <c r="J27" s="154"/>
      <c r="K27" s="153"/>
      <c r="L27" s="154"/>
      <c r="M27" s="155"/>
      <c r="N27" s="156" t="str">
        <f t="shared" si="0"/>
        <v/>
      </c>
      <c r="O27" s="157"/>
      <c r="P27" s="184" t="s">
        <v>35</v>
      </c>
      <c r="R27" s="51"/>
    </row>
    <row r="28" spans="1:18" s="46" customFormat="1" ht="17.25">
      <c r="A28" s="46">
        <v>9</v>
      </c>
      <c r="B28" s="181"/>
      <c r="C28" s="146"/>
      <c r="D28" s="147"/>
      <c r="E28" s="159"/>
      <c r="F28" s="250"/>
      <c r="G28" s="251"/>
      <c r="H28" s="153"/>
      <c r="I28" s="153"/>
      <c r="J28" s="154"/>
      <c r="K28" s="153"/>
      <c r="L28" s="154"/>
      <c r="M28" s="155"/>
      <c r="N28" s="156" t="str">
        <f t="shared" si="0"/>
        <v/>
      </c>
      <c r="O28" s="157"/>
      <c r="P28" s="184" t="s">
        <v>35</v>
      </c>
      <c r="R28" s="51"/>
    </row>
    <row r="29" spans="1:18" s="46" customFormat="1" ht="17.25">
      <c r="A29" s="46">
        <v>10</v>
      </c>
      <c r="B29" s="181"/>
      <c r="C29" s="146"/>
      <c r="D29" s="147"/>
      <c r="E29" s="159"/>
      <c r="F29" s="250"/>
      <c r="G29" s="251"/>
      <c r="H29" s="153"/>
      <c r="I29" s="153"/>
      <c r="J29" s="154"/>
      <c r="K29" s="153"/>
      <c r="L29" s="154"/>
      <c r="M29" s="155"/>
      <c r="N29" s="156" t="str">
        <f t="shared" si="0"/>
        <v/>
      </c>
      <c r="O29" s="157"/>
      <c r="P29" s="184" t="s">
        <v>35</v>
      </c>
      <c r="R29" s="51"/>
    </row>
    <row r="30" spans="1:18" s="46" customFormat="1" ht="17.25">
      <c r="A30" s="46">
        <v>11</v>
      </c>
      <c r="B30" s="181"/>
      <c r="C30" s="146"/>
      <c r="D30" s="147"/>
      <c r="E30" s="159"/>
      <c r="F30" s="250"/>
      <c r="G30" s="251"/>
      <c r="H30" s="153"/>
      <c r="I30" s="153"/>
      <c r="J30" s="154"/>
      <c r="K30" s="153"/>
      <c r="L30" s="154"/>
      <c r="M30" s="155"/>
      <c r="N30" s="156" t="str">
        <f t="shared" si="0"/>
        <v/>
      </c>
      <c r="O30" s="157"/>
      <c r="P30" s="184" t="s">
        <v>35</v>
      </c>
      <c r="R30" s="51"/>
    </row>
    <row r="31" spans="1:18" s="46" customFormat="1" ht="17.25">
      <c r="A31" s="46">
        <v>12</v>
      </c>
      <c r="B31" s="181"/>
      <c r="C31" s="146"/>
      <c r="D31" s="147"/>
      <c r="E31" s="159"/>
      <c r="F31" s="250"/>
      <c r="G31" s="251"/>
      <c r="H31" s="153"/>
      <c r="I31" s="153"/>
      <c r="J31" s="154"/>
      <c r="K31" s="153"/>
      <c r="L31" s="154"/>
      <c r="M31" s="155"/>
      <c r="N31" s="156" t="str">
        <f t="shared" si="0"/>
        <v/>
      </c>
      <c r="O31" s="157"/>
      <c r="P31" s="184" t="s">
        <v>35</v>
      </c>
      <c r="R31" s="51"/>
    </row>
    <row r="32" spans="1:18" s="46" customFormat="1" ht="17.25">
      <c r="A32" s="46">
        <v>13</v>
      </c>
      <c r="B32" s="181"/>
      <c r="C32" s="146"/>
      <c r="D32" s="147"/>
      <c r="E32" s="159"/>
      <c r="F32" s="250"/>
      <c r="G32" s="251"/>
      <c r="H32" s="153"/>
      <c r="I32" s="153"/>
      <c r="J32" s="154"/>
      <c r="K32" s="153"/>
      <c r="L32" s="154"/>
      <c r="M32" s="155"/>
      <c r="N32" s="156" t="str">
        <f t="shared" si="0"/>
        <v/>
      </c>
      <c r="O32" s="157"/>
      <c r="P32" s="184" t="s">
        <v>35</v>
      </c>
      <c r="R32" s="51"/>
    </row>
    <row r="33" spans="1:18" s="46" customFormat="1" ht="17.25">
      <c r="A33" s="46">
        <v>14</v>
      </c>
      <c r="B33" s="181"/>
      <c r="C33" s="146"/>
      <c r="D33" s="147"/>
      <c r="E33" s="159"/>
      <c r="F33" s="250"/>
      <c r="G33" s="251"/>
      <c r="H33" s="153"/>
      <c r="I33" s="153"/>
      <c r="J33" s="154"/>
      <c r="K33" s="153"/>
      <c r="L33" s="154"/>
      <c r="M33" s="155"/>
      <c r="N33" s="156" t="str">
        <f t="shared" si="0"/>
        <v/>
      </c>
      <c r="O33" s="157"/>
      <c r="P33" s="184" t="s">
        <v>35</v>
      </c>
      <c r="R33" s="51"/>
    </row>
    <row r="34" spans="1:18" s="46" customFormat="1" ht="17.25">
      <c r="A34" s="46">
        <v>15</v>
      </c>
      <c r="B34" s="181"/>
      <c r="C34" s="146"/>
      <c r="D34" s="147"/>
      <c r="E34" s="159"/>
      <c r="F34" s="250"/>
      <c r="G34" s="251"/>
      <c r="H34" s="153"/>
      <c r="I34" s="153"/>
      <c r="J34" s="154"/>
      <c r="K34" s="153"/>
      <c r="L34" s="154"/>
      <c r="M34" s="155"/>
      <c r="N34" s="156" t="str">
        <f t="shared" si="0"/>
        <v/>
      </c>
      <c r="O34" s="157"/>
      <c r="P34" s="184" t="s">
        <v>35</v>
      </c>
      <c r="R34" s="51"/>
    </row>
    <row r="35" spans="1:18" s="46" customFormat="1" ht="17.25">
      <c r="A35" s="46">
        <v>16</v>
      </c>
      <c r="B35" s="181"/>
      <c r="C35" s="146"/>
      <c r="D35" s="147"/>
      <c r="E35" s="159"/>
      <c r="F35" s="250"/>
      <c r="G35" s="251"/>
      <c r="H35" s="153"/>
      <c r="I35" s="153"/>
      <c r="J35" s="154"/>
      <c r="K35" s="153"/>
      <c r="L35" s="154"/>
      <c r="M35" s="155"/>
      <c r="N35" s="156" t="str">
        <f t="shared" si="0"/>
        <v/>
      </c>
      <c r="O35" s="157"/>
      <c r="P35" s="184" t="s">
        <v>35</v>
      </c>
      <c r="R35" s="51"/>
    </row>
    <row r="36" spans="1:18" s="46" customFormat="1" ht="17.25">
      <c r="A36" s="46">
        <v>17</v>
      </c>
      <c r="B36" s="181"/>
      <c r="C36" s="146"/>
      <c r="D36" s="147"/>
      <c r="E36" s="159"/>
      <c r="F36" s="250"/>
      <c r="G36" s="251"/>
      <c r="H36" s="153"/>
      <c r="I36" s="153"/>
      <c r="J36" s="154"/>
      <c r="K36" s="153"/>
      <c r="L36" s="154"/>
      <c r="M36" s="155"/>
      <c r="N36" s="156" t="str">
        <f t="shared" si="0"/>
        <v/>
      </c>
      <c r="O36" s="157"/>
      <c r="P36" s="184" t="s">
        <v>35</v>
      </c>
      <c r="R36" s="51"/>
    </row>
    <row r="37" spans="1:18" s="46" customFormat="1" ht="17.25">
      <c r="A37" s="46">
        <v>18</v>
      </c>
      <c r="B37" s="181"/>
      <c r="C37" s="146"/>
      <c r="D37" s="147"/>
      <c r="E37" s="159"/>
      <c r="F37" s="250"/>
      <c r="G37" s="251"/>
      <c r="H37" s="153"/>
      <c r="I37" s="153"/>
      <c r="J37" s="154"/>
      <c r="K37" s="153"/>
      <c r="L37" s="154"/>
      <c r="M37" s="155"/>
      <c r="N37" s="156" t="str">
        <f t="shared" si="0"/>
        <v/>
      </c>
      <c r="O37" s="157"/>
      <c r="P37" s="184" t="s">
        <v>35</v>
      </c>
      <c r="R37" s="51"/>
    </row>
    <row r="38" spans="1:18" s="46" customFormat="1" ht="17.25">
      <c r="A38" s="46">
        <v>19</v>
      </c>
      <c r="B38" s="181"/>
      <c r="C38" s="146"/>
      <c r="D38" s="147"/>
      <c r="E38" s="159"/>
      <c r="F38" s="250"/>
      <c r="G38" s="251"/>
      <c r="H38" s="153"/>
      <c r="I38" s="153"/>
      <c r="J38" s="154"/>
      <c r="K38" s="153"/>
      <c r="L38" s="154"/>
      <c r="M38" s="155"/>
      <c r="N38" s="156" t="str">
        <f t="shared" si="0"/>
        <v/>
      </c>
      <c r="O38" s="157"/>
      <c r="P38" s="184" t="s">
        <v>35</v>
      </c>
      <c r="R38" s="51"/>
    </row>
    <row r="39" spans="1:18" s="46" customFormat="1" ht="17.25">
      <c r="A39" s="46">
        <v>20</v>
      </c>
      <c r="B39" s="181"/>
      <c r="C39" s="146"/>
      <c r="D39" s="147"/>
      <c r="E39" s="159"/>
      <c r="F39" s="250"/>
      <c r="G39" s="251"/>
      <c r="H39" s="153"/>
      <c r="I39" s="153"/>
      <c r="J39" s="154"/>
      <c r="K39" s="153"/>
      <c r="L39" s="154"/>
      <c r="M39" s="155"/>
      <c r="N39" s="156" t="str">
        <f t="shared" si="0"/>
        <v/>
      </c>
      <c r="O39" s="157"/>
      <c r="P39" s="184" t="s">
        <v>35</v>
      </c>
      <c r="R39" s="51"/>
    </row>
    <row r="40" spans="1:18" s="46" customFormat="1" ht="17.25">
      <c r="A40" s="46">
        <v>21</v>
      </c>
      <c r="B40" s="181"/>
      <c r="C40" s="146"/>
      <c r="D40" s="147"/>
      <c r="E40" s="159"/>
      <c r="F40" s="250"/>
      <c r="G40" s="251"/>
      <c r="H40" s="153"/>
      <c r="I40" s="153"/>
      <c r="J40" s="154"/>
      <c r="K40" s="153"/>
      <c r="L40" s="154"/>
      <c r="M40" s="155"/>
      <c r="N40" s="156" t="str">
        <f t="shared" si="0"/>
        <v/>
      </c>
      <c r="O40" s="157"/>
      <c r="P40" s="184" t="s">
        <v>35</v>
      </c>
      <c r="R40" s="51"/>
    </row>
    <row r="41" spans="1:18" s="46" customFormat="1" ht="17.25">
      <c r="A41" s="46">
        <v>22</v>
      </c>
      <c r="B41" s="181"/>
      <c r="C41" s="146"/>
      <c r="D41" s="147"/>
      <c r="E41" s="159"/>
      <c r="F41" s="250"/>
      <c r="G41" s="251"/>
      <c r="H41" s="153"/>
      <c r="I41" s="153"/>
      <c r="J41" s="154"/>
      <c r="K41" s="153"/>
      <c r="L41" s="154"/>
      <c r="M41" s="155"/>
      <c r="N41" s="156" t="str">
        <f t="shared" si="0"/>
        <v/>
      </c>
      <c r="O41" s="157"/>
      <c r="P41" s="184" t="s">
        <v>35</v>
      </c>
      <c r="R41" s="51"/>
    </row>
    <row r="42" spans="1:18" s="46" customFormat="1" ht="17.25">
      <c r="A42" s="46">
        <v>23</v>
      </c>
      <c r="B42" s="181"/>
      <c r="C42" s="146"/>
      <c r="D42" s="147"/>
      <c r="E42" s="159"/>
      <c r="F42" s="250"/>
      <c r="G42" s="251"/>
      <c r="H42" s="153"/>
      <c r="I42" s="153"/>
      <c r="J42" s="154"/>
      <c r="K42" s="153"/>
      <c r="L42" s="154"/>
      <c r="M42" s="155"/>
      <c r="N42" s="156" t="str">
        <f t="shared" si="0"/>
        <v/>
      </c>
      <c r="O42" s="157"/>
      <c r="P42" s="184" t="s">
        <v>35</v>
      </c>
      <c r="R42" s="51"/>
    </row>
    <row r="43" spans="1:18" s="46" customFormat="1" ht="17.25">
      <c r="A43" s="46">
        <v>24</v>
      </c>
      <c r="B43" s="181"/>
      <c r="C43" s="146"/>
      <c r="D43" s="147"/>
      <c r="E43" s="159"/>
      <c r="F43" s="250"/>
      <c r="G43" s="251"/>
      <c r="H43" s="153"/>
      <c r="I43" s="153"/>
      <c r="J43" s="154"/>
      <c r="K43" s="153"/>
      <c r="L43" s="154"/>
      <c r="M43" s="155"/>
      <c r="N43" s="156" t="str">
        <f t="shared" si="0"/>
        <v/>
      </c>
      <c r="O43" s="157"/>
      <c r="P43" s="184" t="s">
        <v>35</v>
      </c>
      <c r="R43" s="51"/>
    </row>
    <row r="44" spans="1:18" ht="17.25">
      <c r="A44" s="46">
        <v>25</v>
      </c>
      <c r="B44" s="136"/>
      <c r="C44" s="146"/>
      <c r="D44" s="147"/>
      <c r="E44" s="159"/>
      <c r="F44" s="250"/>
      <c r="G44" s="251"/>
      <c r="H44" s="153"/>
      <c r="I44" s="153"/>
      <c r="J44" s="154"/>
      <c r="K44" s="153"/>
      <c r="L44" s="154"/>
      <c r="M44" s="155"/>
      <c r="N44" s="156" t="str">
        <f t="shared" si="0"/>
        <v/>
      </c>
      <c r="O44" s="157"/>
      <c r="P44" s="158" t="s">
        <v>35</v>
      </c>
      <c r="R44" s="77"/>
    </row>
    <row r="45" spans="1:18" ht="17.25">
      <c r="A45" s="46">
        <v>26</v>
      </c>
      <c r="B45" s="136"/>
      <c r="C45" s="146"/>
      <c r="D45" s="147"/>
      <c r="E45" s="159"/>
      <c r="F45" s="250"/>
      <c r="G45" s="251"/>
      <c r="H45" s="153"/>
      <c r="I45" s="153"/>
      <c r="J45" s="154"/>
      <c r="K45" s="153"/>
      <c r="L45" s="154"/>
      <c r="M45" s="155"/>
      <c r="N45" s="156" t="str">
        <f t="shared" si="0"/>
        <v/>
      </c>
      <c r="O45" s="157"/>
      <c r="P45" s="158" t="s">
        <v>35</v>
      </c>
      <c r="R45" s="77"/>
    </row>
    <row r="46" spans="1:18" ht="17.25">
      <c r="A46" s="46">
        <v>27</v>
      </c>
      <c r="B46" s="136"/>
      <c r="C46" s="146"/>
      <c r="D46" s="147"/>
      <c r="E46" s="159"/>
      <c r="F46" s="250"/>
      <c r="G46" s="251"/>
      <c r="H46" s="153"/>
      <c r="I46" s="153"/>
      <c r="J46" s="154"/>
      <c r="K46" s="153"/>
      <c r="L46" s="154"/>
      <c r="M46" s="155"/>
      <c r="N46" s="156" t="str">
        <f t="shared" si="0"/>
        <v/>
      </c>
      <c r="O46" s="157"/>
      <c r="P46" s="158" t="s">
        <v>35</v>
      </c>
      <c r="R46" s="77"/>
    </row>
    <row r="47" spans="1:18" ht="17.25">
      <c r="A47" s="46">
        <v>28</v>
      </c>
      <c r="B47" s="136"/>
      <c r="C47" s="146"/>
      <c r="D47" s="147"/>
      <c r="E47" s="159"/>
      <c r="F47" s="250"/>
      <c r="G47" s="251"/>
      <c r="H47" s="153"/>
      <c r="I47" s="153"/>
      <c r="J47" s="154"/>
      <c r="K47" s="153"/>
      <c r="L47" s="154"/>
      <c r="M47" s="155"/>
      <c r="N47" s="156" t="str">
        <f t="shared" si="0"/>
        <v/>
      </c>
      <c r="O47" s="157"/>
      <c r="P47" s="158" t="s">
        <v>35</v>
      </c>
      <c r="R47" s="77"/>
    </row>
    <row r="48" spans="1:18" ht="17.25">
      <c r="A48" s="46">
        <v>29</v>
      </c>
      <c r="B48" s="136"/>
      <c r="C48" s="146"/>
      <c r="D48" s="147"/>
      <c r="E48" s="159"/>
      <c r="F48" s="250"/>
      <c r="G48" s="251"/>
      <c r="H48" s="153"/>
      <c r="I48" s="153"/>
      <c r="J48" s="154"/>
      <c r="K48" s="153"/>
      <c r="L48" s="154"/>
      <c r="M48" s="155"/>
      <c r="N48" s="156" t="str">
        <f t="shared" si="0"/>
        <v/>
      </c>
      <c r="O48" s="157"/>
      <c r="P48" s="158" t="s">
        <v>35</v>
      </c>
      <c r="R48" s="77"/>
    </row>
    <row r="49" spans="1:18" ht="17.25">
      <c r="A49" s="46">
        <v>30</v>
      </c>
      <c r="B49" s="136"/>
      <c r="C49" s="146"/>
      <c r="D49" s="147"/>
      <c r="E49" s="159"/>
      <c r="F49" s="250"/>
      <c r="G49" s="251"/>
      <c r="H49" s="153"/>
      <c r="I49" s="153"/>
      <c r="J49" s="154"/>
      <c r="K49" s="153"/>
      <c r="L49" s="154"/>
      <c r="M49" s="155"/>
      <c r="N49" s="156" t="str">
        <f t="shared" si="0"/>
        <v/>
      </c>
      <c r="O49" s="157"/>
      <c r="P49" s="158" t="s">
        <v>35</v>
      </c>
      <c r="R49" s="77"/>
    </row>
    <row r="50" spans="1:18" ht="17.25">
      <c r="A50" s="46">
        <v>31</v>
      </c>
      <c r="B50" s="136"/>
      <c r="C50" s="146"/>
      <c r="D50" s="147"/>
      <c r="E50" s="159"/>
      <c r="F50" s="250"/>
      <c r="G50" s="251"/>
      <c r="H50" s="153"/>
      <c r="I50" s="153"/>
      <c r="J50" s="154"/>
      <c r="K50" s="153"/>
      <c r="L50" s="154"/>
      <c r="M50" s="155"/>
      <c r="N50" s="156" t="str">
        <f t="shared" si="0"/>
        <v/>
      </c>
      <c r="O50" s="157"/>
      <c r="P50" s="158" t="s">
        <v>35</v>
      </c>
      <c r="R50" s="77"/>
    </row>
    <row r="51" spans="1:18" ht="17.25">
      <c r="A51" s="46">
        <v>32</v>
      </c>
      <c r="B51" s="136"/>
      <c r="C51" s="146"/>
      <c r="D51" s="147"/>
      <c r="E51" s="159"/>
      <c r="F51" s="250"/>
      <c r="G51" s="251"/>
      <c r="H51" s="153"/>
      <c r="I51" s="153"/>
      <c r="J51" s="154"/>
      <c r="K51" s="153"/>
      <c r="L51" s="154"/>
      <c r="M51" s="155"/>
      <c r="N51" s="156" t="str">
        <f t="shared" si="0"/>
        <v/>
      </c>
      <c r="O51" s="157"/>
      <c r="P51" s="158" t="s">
        <v>35</v>
      </c>
      <c r="R51" s="77"/>
    </row>
    <row r="52" spans="1:18" ht="17.25">
      <c r="A52" s="46">
        <v>33</v>
      </c>
      <c r="B52" s="136"/>
      <c r="C52" s="146"/>
      <c r="D52" s="147"/>
      <c r="E52" s="159"/>
      <c r="F52" s="250"/>
      <c r="G52" s="251"/>
      <c r="H52" s="153"/>
      <c r="I52" s="153"/>
      <c r="J52" s="154"/>
      <c r="K52" s="153"/>
      <c r="L52" s="154"/>
      <c r="M52" s="155"/>
      <c r="N52" s="156" t="str">
        <f t="shared" si="0"/>
        <v/>
      </c>
      <c r="O52" s="157"/>
      <c r="P52" s="158" t="s">
        <v>35</v>
      </c>
      <c r="R52" s="77"/>
    </row>
    <row r="53" spans="1:18" ht="17.25">
      <c r="A53" s="46">
        <v>34</v>
      </c>
      <c r="B53" s="136"/>
      <c r="C53" s="146"/>
      <c r="D53" s="147"/>
      <c r="E53" s="159"/>
      <c r="F53" s="250"/>
      <c r="G53" s="251"/>
      <c r="H53" s="153"/>
      <c r="I53" s="153"/>
      <c r="J53" s="154"/>
      <c r="K53" s="153"/>
      <c r="L53" s="154"/>
      <c r="M53" s="155"/>
      <c r="N53" s="156" t="str">
        <f t="shared" si="0"/>
        <v/>
      </c>
      <c r="O53" s="157"/>
      <c r="P53" s="158" t="s">
        <v>35</v>
      </c>
      <c r="R53" s="77"/>
    </row>
    <row r="54" spans="1:18" ht="17.25">
      <c r="A54" s="46">
        <v>35</v>
      </c>
      <c r="B54" s="136"/>
      <c r="C54" s="146"/>
      <c r="D54" s="147"/>
      <c r="E54" s="159"/>
      <c r="F54" s="250"/>
      <c r="G54" s="251"/>
      <c r="H54" s="153"/>
      <c r="I54" s="153"/>
      <c r="J54" s="154"/>
      <c r="K54" s="153"/>
      <c r="L54" s="154"/>
      <c r="M54" s="155"/>
      <c r="N54" s="156" t="str">
        <f t="shared" si="0"/>
        <v/>
      </c>
      <c r="O54" s="157"/>
      <c r="P54" s="158" t="s">
        <v>35</v>
      </c>
      <c r="R54" s="77"/>
    </row>
    <row r="55" spans="1:18" ht="17.25">
      <c r="A55" s="46">
        <v>36</v>
      </c>
      <c r="B55" s="136"/>
      <c r="C55" s="146"/>
      <c r="D55" s="147"/>
      <c r="E55" s="159"/>
      <c r="F55" s="250"/>
      <c r="G55" s="251"/>
      <c r="H55" s="153"/>
      <c r="I55" s="153"/>
      <c r="J55" s="154"/>
      <c r="K55" s="153"/>
      <c r="L55" s="154"/>
      <c r="M55" s="155"/>
      <c r="N55" s="156" t="str">
        <f t="shared" si="0"/>
        <v/>
      </c>
      <c r="O55" s="157"/>
      <c r="P55" s="158" t="s">
        <v>35</v>
      </c>
      <c r="R55" s="77"/>
    </row>
    <row r="56" spans="1:18" ht="17.25">
      <c r="A56" s="46">
        <v>37</v>
      </c>
      <c r="B56" s="136"/>
      <c r="C56" s="146"/>
      <c r="D56" s="147"/>
      <c r="E56" s="159"/>
      <c r="F56" s="250"/>
      <c r="G56" s="251"/>
      <c r="H56" s="153"/>
      <c r="I56" s="153"/>
      <c r="J56" s="154"/>
      <c r="K56" s="153"/>
      <c r="L56" s="154"/>
      <c r="M56" s="155"/>
      <c r="N56" s="156" t="str">
        <f t="shared" si="0"/>
        <v/>
      </c>
      <c r="O56" s="157"/>
      <c r="P56" s="158" t="s">
        <v>35</v>
      </c>
      <c r="R56" s="77"/>
    </row>
    <row r="57" spans="1:18" ht="17.25">
      <c r="A57" s="46">
        <v>38</v>
      </c>
      <c r="B57" s="136"/>
      <c r="C57" s="146"/>
      <c r="D57" s="147"/>
      <c r="E57" s="159"/>
      <c r="F57" s="250"/>
      <c r="G57" s="251"/>
      <c r="H57" s="153"/>
      <c r="I57" s="153"/>
      <c r="J57" s="154"/>
      <c r="K57" s="153"/>
      <c r="L57" s="154"/>
      <c r="M57" s="155"/>
      <c r="N57" s="156" t="str">
        <f t="shared" si="0"/>
        <v/>
      </c>
      <c r="O57" s="157"/>
      <c r="P57" s="158" t="s">
        <v>35</v>
      </c>
      <c r="R57" s="77"/>
    </row>
    <row r="58" spans="1:18" ht="17.25">
      <c r="A58" s="46">
        <v>39</v>
      </c>
      <c r="B58" s="136"/>
      <c r="C58" s="146"/>
      <c r="D58" s="147"/>
      <c r="E58" s="159"/>
      <c r="F58" s="250"/>
      <c r="G58" s="251"/>
      <c r="H58" s="153"/>
      <c r="I58" s="153"/>
      <c r="J58" s="154"/>
      <c r="K58" s="153"/>
      <c r="L58" s="154"/>
      <c r="M58" s="155"/>
      <c r="N58" s="156" t="str">
        <f t="shared" si="0"/>
        <v/>
      </c>
      <c r="O58" s="157"/>
      <c r="P58" s="158" t="s">
        <v>35</v>
      </c>
      <c r="R58" s="77"/>
    </row>
    <row r="59" spans="1:18" ht="17.25">
      <c r="A59" s="46">
        <v>40</v>
      </c>
      <c r="B59" s="136"/>
      <c r="C59" s="146"/>
      <c r="D59" s="147"/>
      <c r="E59" s="159"/>
      <c r="F59" s="250"/>
      <c r="G59" s="251"/>
      <c r="H59" s="153"/>
      <c r="I59" s="153"/>
      <c r="J59" s="154"/>
      <c r="K59" s="153"/>
      <c r="L59" s="154"/>
      <c r="M59" s="155"/>
      <c r="N59" s="156" t="str">
        <f t="shared" si="0"/>
        <v/>
      </c>
      <c r="O59" s="157"/>
      <c r="P59" s="158" t="s">
        <v>35</v>
      </c>
      <c r="R59" s="77"/>
    </row>
    <row r="60" spans="1:18" ht="17.25">
      <c r="A60" s="46">
        <v>41</v>
      </c>
      <c r="B60" s="136"/>
      <c r="C60" s="146"/>
      <c r="D60" s="147"/>
      <c r="E60" s="159"/>
      <c r="F60" s="250"/>
      <c r="G60" s="251"/>
      <c r="H60" s="153"/>
      <c r="I60" s="153"/>
      <c r="J60" s="154"/>
      <c r="K60" s="153"/>
      <c r="L60" s="154"/>
      <c r="M60" s="155"/>
      <c r="N60" s="156" t="str">
        <f t="shared" si="0"/>
        <v/>
      </c>
      <c r="O60" s="157"/>
      <c r="P60" s="158" t="s">
        <v>35</v>
      </c>
      <c r="R60" s="77"/>
    </row>
    <row r="61" spans="1:18" ht="17.25">
      <c r="A61" s="46">
        <v>42</v>
      </c>
      <c r="B61" s="136"/>
      <c r="C61" s="146"/>
      <c r="D61" s="147"/>
      <c r="E61" s="159"/>
      <c r="F61" s="250"/>
      <c r="G61" s="251"/>
      <c r="H61" s="153"/>
      <c r="I61" s="153"/>
      <c r="J61" s="154"/>
      <c r="K61" s="153"/>
      <c r="L61" s="154"/>
      <c r="M61" s="155"/>
      <c r="N61" s="156" t="str">
        <f t="shared" si="0"/>
        <v/>
      </c>
      <c r="O61" s="157"/>
      <c r="P61" s="158" t="s">
        <v>35</v>
      </c>
      <c r="R61" s="77"/>
    </row>
    <row r="62" spans="1:18" ht="17.25">
      <c r="A62" s="46">
        <v>43</v>
      </c>
      <c r="B62" s="136"/>
      <c r="C62" s="146"/>
      <c r="D62" s="147"/>
      <c r="E62" s="159"/>
      <c r="F62" s="250"/>
      <c r="G62" s="251"/>
      <c r="H62" s="153"/>
      <c r="I62" s="153"/>
      <c r="J62" s="154"/>
      <c r="K62" s="153"/>
      <c r="L62" s="154"/>
      <c r="M62" s="155"/>
      <c r="N62" s="156" t="str">
        <f t="shared" si="0"/>
        <v/>
      </c>
      <c r="O62" s="157"/>
      <c r="P62" s="158" t="s">
        <v>35</v>
      </c>
      <c r="R62" s="77"/>
    </row>
    <row r="63" spans="1:18" ht="17.25">
      <c r="A63" s="46">
        <v>44</v>
      </c>
      <c r="B63" s="136"/>
      <c r="C63" s="146"/>
      <c r="D63" s="147"/>
      <c r="E63" s="159"/>
      <c r="F63" s="250"/>
      <c r="G63" s="251"/>
      <c r="H63" s="153"/>
      <c r="I63" s="153"/>
      <c r="J63" s="154"/>
      <c r="K63" s="153"/>
      <c r="L63" s="154"/>
      <c r="M63" s="155"/>
      <c r="N63" s="156" t="str">
        <f t="shared" si="0"/>
        <v/>
      </c>
      <c r="O63" s="157"/>
      <c r="P63" s="158" t="s">
        <v>35</v>
      </c>
      <c r="R63" s="77"/>
    </row>
    <row r="64" spans="1:18" ht="17.25">
      <c r="A64" s="46">
        <v>45</v>
      </c>
      <c r="B64" s="136"/>
      <c r="C64" s="146"/>
      <c r="D64" s="147"/>
      <c r="E64" s="159"/>
      <c r="F64" s="250"/>
      <c r="G64" s="251"/>
      <c r="H64" s="153"/>
      <c r="I64" s="153"/>
      <c r="J64" s="154"/>
      <c r="K64" s="153"/>
      <c r="L64" s="154"/>
      <c r="M64" s="155"/>
      <c r="N64" s="156" t="str">
        <f t="shared" si="0"/>
        <v/>
      </c>
      <c r="O64" s="157"/>
      <c r="P64" s="158" t="s">
        <v>35</v>
      </c>
      <c r="R64" s="77"/>
    </row>
    <row r="65" spans="1:18" ht="17.25">
      <c r="A65" s="46">
        <v>46</v>
      </c>
      <c r="B65" s="136"/>
      <c r="C65" s="146"/>
      <c r="D65" s="147"/>
      <c r="E65" s="159"/>
      <c r="F65" s="250"/>
      <c r="G65" s="251"/>
      <c r="H65" s="153"/>
      <c r="I65" s="153"/>
      <c r="J65" s="154"/>
      <c r="K65" s="153"/>
      <c r="L65" s="154"/>
      <c r="M65" s="155"/>
      <c r="N65" s="156" t="str">
        <f t="shared" si="0"/>
        <v/>
      </c>
      <c r="O65" s="157"/>
      <c r="P65" s="158" t="s">
        <v>35</v>
      </c>
      <c r="R65" s="77"/>
    </row>
    <row r="66" spans="1:18" ht="17.25">
      <c r="A66" s="46">
        <v>47</v>
      </c>
      <c r="B66" s="136"/>
      <c r="C66" s="146"/>
      <c r="D66" s="147"/>
      <c r="E66" s="159"/>
      <c r="F66" s="250"/>
      <c r="G66" s="251"/>
      <c r="H66" s="153"/>
      <c r="I66" s="153"/>
      <c r="J66" s="154"/>
      <c r="K66" s="153"/>
      <c r="L66" s="154"/>
      <c r="M66" s="155"/>
      <c r="N66" s="156" t="str">
        <f t="shared" si="0"/>
        <v/>
      </c>
      <c r="O66" s="157"/>
      <c r="P66" s="158" t="s">
        <v>35</v>
      </c>
      <c r="R66" s="77"/>
    </row>
    <row r="67" spans="1:18" ht="17.25">
      <c r="A67" s="46">
        <v>48</v>
      </c>
      <c r="B67" s="136"/>
      <c r="C67" s="146"/>
      <c r="D67" s="147"/>
      <c r="E67" s="159"/>
      <c r="F67" s="250"/>
      <c r="G67" s="251"/>
      <c r="H67" s="153"/>
      <c r="I67" s="153"/>
      <c r="J67" s="154"/>
      <c r="K67" s="153"/>
      <c r="L67" s="154"/>
      <c r="M67" s="155"/>
      <c r="N67" s="156" t="str">
        <f t="shared" si="0"/>
        <v/>
      </c>
      <c r="O67" s="157"/>
      <c r="P67" s="158" t="s">
        <v>35</v>
      </c>
      <c r="R67" s="77"/>
    </row>
    <row r="68" spans="1:18" ht="17.25">
      <c r="A68" s="46">
        <v>49</v>
      </c>
      <c r="B68" s="136"/>
      <c r="C68" s="146"/>
      <c r="D68" s="147"/>
      <c r="E68" s="159"/>
      <c r="F68" s="250"/>
      <c r="G68" s="251"/>
      <c r="H68" s="153"/>
      <c r="I68" s="153"/>
      <c r="J68" s="154"/>
      <c r="K68" s="153"/>
      <c r="L68" s="154"/>
      <c r="M68" s="155"/>
      <c r="N68" s="156" t="str">
        <f t="shared" si="0"/>
        <v/>
      </c>
      <c r="O68" s="157"/>
      <c r="P68" s="158" t="s">
        <v>35</v>
      </c>
      <c r="R68" s="77"/>
    </row>
    <row r="69" spans="1:18" ht="17.25">
      <c r="A69" s="46">
        <v>50</v>
      </c>
      <c r="B69" s="136"/>
      <c r="C69" s="146"/>
      <c r="D69" s="147"/>
      <c r="E69" s="159"/>
      <c r="F69" s="250"/>
      <c r="G69" s="251"/>
      <c r="H69" s="153"/>
      <c r="I69" s="153"/>
      <c r="J69" s="154"/>
      <c r="K69" s="153"/>
      <c r="L69" s="154"/>
      <c r="M69" s="155"/>
      <c r="N69" s="156" t="str">
        <f>IF(ISNUMBER(H69),(PRODUCT(H69,I69,K69)),"")</f>
        <v/>
      </c>
      <c r="O69" s="157"/>
      <c r="P69" s="158" t="s">
        <v>35</v>
      </c>
      <c r="R69" s="77"/>
    </row>
    <row r="70" spans="1:18" ht="20.100000000000001" customHeight="1">
      <c r="B70" s="136"/>
      <c r="C70" s="137" t="s">
        <v>172</v>
      </c>
      <c r="D70" s="138"/>
      <c r="E70" s="139"/>
      <c r="F70" s="139"/>
      <c r="G70" s="139"/>
      <c r="H70" s="160"/>
      <c r="I70" s="160"/>
      <c r="J70" s="140"/>
      <c r="K70" s="160"/>
      <c r="L70" s="140"/>
      <c r="M70" s="142"/>
      <c r="N70" s="160"/>
      <c r="O70" s="144"/>
      <c r="P70" s="161"/>
      <c r="R70" s="162" t="s">
        <v>149</v>
      </c>
    </row>
    <row r="71" spans="1:18" s="46" customFormat="1" ht="17.25">
      <c r="A71" s="46">
        <v>1</v>
      </c>
      <c r="B71" s="181"/>
      <c r="C71" s="146"/>
      <c r="D71" s="147"/>
      <c r="E71" s="179"/>
      <c r="F71" s="248"/>
      <c r="G71" s="249"/>
      <c r="H71" s="148"/>
      <c r="I71" s="185"/>
      <c r="J71" s="186"/>
      <c r="K71" s="185"/>
      <c r="L71" s="186"/>
      <c r="M71" s="150"/>
      <c r="N71" s="151" t="str">
        <f>IF(ISNUMBER(H71),(PRODUCT(H71,I71,K71)),"")</f>
        <v/>
      </c>
      <c r="O71" s="152">
        <f>SUM(N71:N120)</f>
        <v>0</v>
      </c>
      <c r="P71" s="182" t="s">
        <v>35</v>
      </c>
      <c r="R71" s="183">
        <f>SUMIF(P71:P120,"課税対象外",N71:N120)</f>
        <v>0</v>
      </c>
    </row>
    <row r="72" spans="1:18" s="46" customFormat="1" ht="17.25">
      <c r="A72" s="46">
        <v>2</v>
      </c>
      <c r="B72" s="181"/>
      <c r="C72" s="146"/>
      <c r="D72" s="147"/>
      <c r="E72" s="159"/>
      <c r="F72" s="250"/>
      <c r="G72" s="251"/>
      <c r="H72" s="153"/>
      <c r="I72" s="187"/>
      <c r="J72" s="188"/>
      <c r="K72" s="187"/>
      <c r="L72" s="188"/>
      <c r="M72" s="155"/>
      <c r="N72" s="156" t="str">
        <f>IF(ISNUMBER(H72),(PRODUCT(H72,I72,K72)),"")</f>
        <v/>
      </c>
      <c r="O72" s="157"/>
      <c r="P72" s="184" t="s">
        <v>35</v>
      </c>
      <c r="R72" s="51"/>
    </row>
    <row r="73" spans="1:18" s="46" customFormat="1" ht="17.25">
      <c r="A73" s="46">
        <v>3</v>
      </c>
      <c r="B73" s="181"/>
      <c r="C73" s="146"/>
      <c r="D73" s="147"/>
      <c r="E73" s="159"/>
      <c r="F73" s="250"/>
      <c r="G73" s="251"/>
      <c r="H73" s="153"/>
      <c r="I73" s="187"/>
      <c r="J73" s="188"/>
      <c r="K73" s="187"/>
      <c r="L73" s="188"/>
      <c r="M73" s="155"/>
      <c r="N73" s="156" t="str">
        <f t="shared" ref="N73:N119" si="1">IF(ISNUMBER(H73),(PRODUCT(H73,I73,K73)),"")</f>
        <v/>
      </c>
      <c r="O73" s="157"/>
      <c r="P73" s="184" t="s">
        <v>35</v>
      </c>
      <c r="R73" s="51"/>
    </row>
    <row r="74" spans="1:18" s="46" customFormat="1" ht="17.25">
      <c r="A74" s="46">
        <v>4</v>
      </c>
      <c r="B74" s="181"/>
      <c r="C74" s="146"/>
      <c r="D74" s="147"/>
      <c r="E74" s="159"/>
      <c r="F74" s="250"/>
      <c r="G74" s="251"/>
      <c r="H74" s="153"/>
      <c r="I74" s="187"/>
      <c r="J74" s="188"/>
      <c r="K74" s="187"/>
      <c r="L74" s="188"/>
      <c r="M74" s="155"/>
      <c r="N74" s="156" t="str">
        <f t="shared" si="1"/>
        <v/>
      </c>
      <c r="O74" s="157"/>
      <c r="P74" s="184" t="s">
        <v>35</v>
      </c>
      <c r="R74" s="51"/>
    </row>
    <row r="75" spans="1:18" s="46" customFormat="1" ht="17.25">
      <c r="A75" s="46">
        <v>5</v>
      </c>
      <c r="B75" s="181"/>
      <c r="C75" s="146"/>
      <c r="D75" s="147"/>
      <c r="E75" s="159"/>
      <c r="F75" s="250"/>
      <c r="G75" s="251"/>
      <c r="H75" s="153"/>
      <c r="I75" s="187"/>
      <c r="J75" s="188"/>
      <c r="K75" s="187"/>
      <c r="L75" s="188"/>
      <c r="M75" s="155"/>
      <c r="N75" s="156" t="str">
        <f t="shared" si="1"/>
        <v/>
      </c>
      <c r="O75" s="157"/>
      <c r="P75" s="184" t="s">
        <v>35</v>
      </c>
      <c r="R75" s="51"/>
    </row>
    <row r="76" spans="1:18" s="46" customFormat="1" ht="17.25">
      <c r="A76" s="46">
        <v>6</v>
      </c>
      <c r="B76" s="181"/>
      <c r="C76" s="146"/>
      <c r="D76" s="147"/>
      <c r="E76" s="159"/>
      <c r="F76" s="250"/>
      <c r="G76" s="251"/>
      <c r="H76" s="153"/>
      <c r="I76" s="153"/>
      <c r="J76" s="154"/>
      <c r="K76" s="153"/>
      <c r="L76" s="154"/>
      <c r="M76" s="155"/>
      <c r="N76" s="156" t="str">
        <f t="shared" si="1"/>
        <v/>
      </c>
      <c r="O76" s="157"/>
      <c r="P76" s="184" t="s">
        <v>35</v>
      </c>
      <c r="R76" s="51"/>
    </row>
    <row r="77" spans="1:18" s="46" customFormat="1" ht="17.25">
      <c r="A77" s="46">
        <v>7</v>
      </c>
      <c r="B77" s="181"/>
      <c r="C77" s="146"/>
      <c r="D77" s="147"/>
      <c r="E77" s="159"/>
      <c r="F77" s="250"/>
      <c r="G77" s="251"/>
      <c r="H77" s="153"/>
      <c r="I77" s="153"/>
      <c r="J77" s="154"/>
      <c r="K77" s="153"/>
      <c r="L77" s="154"/>
      <c r="M77" s="155"/>
      <c r="N77" s="156" t="str">
        <f t="shared" si="1"/>
        <v/>
      </c>
      <c r="O77" s="157"/>
      <c r="P77" s="184" t="s">
        <v>35</v>
      </c>
      <c r="R77" s="51"/>
    </row>
    <row r="78" spans="1:18" s="46" customFormat="1" ht="17.25">
      <c r="A78" s="46">
        <v>8</v>
      </c>
      <c r="B78" s="181"/>
      <c r="C78" s="146"/>
      <c r="D78" s="147"/>
      <c r="E78" s="159"/>
      <c r="F78" s="250"/>
      <c r="G78" s="251"/>
      <c r="H78" s="153"/>
      <c r="I78" s="153"/>
      <c r="J78" s="154"/>
      <c r="K78" s="153"/>
      <c r="L78" s="154"/>
      <c r="M78" s="155"/>
      <c r="N78" s="156" t="str">
        <f t="shared" si="1"/>
        <v/>
      </c>
      <c r="O78" s="157"/>
      <c r="P78" s="184" t="s">
        <v>35</v>
      </c>
      <c r="R78" s="51"/>
    </row>
    <row r="79" spans="1:18" s="46" customFormat="1" ht="17.25">
      <c r="A79" s="46">
        <v>9</v>
      </c>
      <c r="B79" s="181"/>
      <c r="C79" s="146"/>
      <c r="D79" s="147"/>
      <c r="E79" s="159"/>
      <c r="F79" s="250"/>
      <c r="G79" s="251"/>
      <c r="H79" s="153"/>
      <c r="I79" s="153"/>
      <c r="J79" s="154"/>
      <c r="K79" s="153"/>
      <c r="L79" s="154"/>
      <c r="M79" s="155"/>
      <c r="N79" s="156" t="str">
        <f t="shared" si="1"/>
        <v/>
      </c>
      <c r="O79" s="157"/>
      <c r="P79" s="184" t="s">
        <v>35</v>
      </c>
      <c r="R79" s="51"/>
    </row>
    <row r="80" spans="1:18" s="46" customFormat="1" ht="17.25">
      <c r="A80" s="46">
        <v>10</v>
      </c>
      <c r="B80" s="181"/>
      <c r="C80" s="146"/>
      <c r="D80" s="147"/>
      <c r="E80" s="159"/>
      <c r="F80" s="250"/>
      <c r="G80" s="251"/>
      <c r="H80" s="153"/>
      <c r="I80" s="153"/>
      <c r="J80" s="154"/>
      <c r="K80" s="153"/>
      <c r="L80" s="154"/>
      <c r="M80" s="155"/>
      <c r="N80" s="156" t="str">
        <f t="shared" si="1"/>
        <v/>
      </c>
      <c r="O80" s="157"/>
      <c r="P80" s="184" t="s">
        <v>35</v>
      </c>
      <c r="R80" s="51"/>
    </row>
    <row r="81" spans="1:18" s="46" customFormat="1" ht="17.25">
      <c r="A81" s="46">
        <v>11</v>
      </c>
      <c r="B81" s="181"/>
      <c r="C81" s="146"/>
      <c r="D81" s="147"/>
      <c r="E81" s="159"/>
      <c r="F81" s="250"/>
      <c r="G81" s="251"/>
      <c r="H81" s="153"/>
      <c r="I81" s="153"/>
      <c r="J81" s="154"/>
      <c r="K81" s="153"/>
      <c r="L81" s="154"/>
      <c r="M81" s="155"/>
      <c r="N81" s="156" t="str">
        <f t="shared" si="1"/>
        <v/>
      </c>
      <c r="O81" s="157"/>
      <c r="P81" s="184" t="s">
        <v>35</v>
      </c>
      <c r="R81" s="51"/>
    </row>
    <row r="82" spans="1:18" s="46" customFormat="1" ht="17.25">
      <c r="A82" s="46">
        <v>12</v>
      </c>
      <c r="B82" s="181"/>
      <c r="C82" s="146"/>
      <c r="D82" s="147"/>
      <c r="E82" s="159"/>
      <c r="F82" s="250"/>
      <c r="G82" s="251"/>
      <c r="H82" s="153"/>
      <c r="I82" s="153"/>
      <c r="J82" s="154"/>
      <c r="K82" s="153"/>
      <c r="L82" s="154"/>
      <c r="M82" s="155"/>
      <c r="N82" s="156" t="str">
        <f t="shared" si="1"/>
        <v/>
      </c>
      <c r="O82" s="157"/>
      <c r="P82" s="184" t="s">
        <v>35</v>
      </c>
      <c r="R82" s="51"/>
    </row>
    <row r="83" spans="1:18" s="46" customFormat="1" ht="17.25">
      <c r="A83" s="46">
        <v>13</v>
      </c>
      <c r="B83" s="181"/>
      <c r="C83" s="146"/>
      <c r="D83" s="147"/>
      <c r="E83" s="159"/>
      <c r="F83" s="250"/>
      <c r="G83" s="251"/>
      <c r="H83" s="153"/>
      <c r="I83" s="153"/>
      <c r="J83" s="154"/>
      <c r="K83" s="153"/>
      <c r="L83" s="154"/>
      <c r="M83" s="155"/>
      <c r="N83" s="156" t="str">
        <f t="shared" si="1"/>
        <v/>
      </c>
      <c r="O83" s="157"/>
      <c r="P83" s="184" t="s">
        <v>35</v>
      </c>
      <c r="R83" s="51"/>
    </row>
    <row r="84" spans="1:18" s="46" customFormat="1" ht="17.25">
      <c r="A84" s="46">
        <v>14</v>
      </c>
      <c r="B84" s="181"/>
      <c r="C84" s="146"/>
      <c r="D84" s="147"/>
      <c r="E84" s="159"/>
      <c r="F84" s="250"/>
      <c r="G84" s="251"/>
      <c r="H84" s="153"/>
      <c r="I84" s="153"/>
      <c r="J84" s="154"/>
      <c r="K84" s="153"/>
      <c r="L84" s="154"/>
      <c r="M84" s="155"/>
      <c r="N84" s="156" t="str">
        <f t="shared" si="1"/>
        <v/>
      </c>
      <c r="O84" s="157"/>
      <c r="P84" s="184" t="s">
        <v>35</v>
      </c>
      <c r="R84" s="51"/>
    </row>
    <row r="85" spans="1:18" s="46" customFormat="1" ht="17.25">
      <c r="A85" s="46">
        <v>15</v>
      </c>
      <c r="B85" s="181"/>
      <c r="C85" s="146"/>
      <c r="D85" s="147"/>
      <c r="E85" s="159"/>
      <c r="F85" s="250"/>
      <c r="G85" s="251"/>
      <c r="H85" s="153"/>
      <c r="I85" s="153"/>
      <c r="J85" s="154"/>
      <c r="K85" s="153"/>
      <c r="L85" s="154"/>
      <c r="M85" s="155"/>
      <c r="N85" s="156" t="str">
        <f t="shared" si="1"/>
        <v/>
      </c>
      <c r="O85" s="157"/>
      <c r="P85" s="184" t="s">
        <v>35</v>
      </c>
      <c r="R85" s="51"/>
    </row>
    <row r="86" spans="1:18" s="46" customFormat="1" ht="17.25">
      <c r="A86" s="46">
        <v>16</v>
      </c>
      <c r="B86" s="181"/>
      <c r="C86" s="146"/>
      <c r="D86" s="147"/>
      <c r="E86" s="159"/>
      <c r="F86" s="250"/>
      <c r="G86" s="251"/>
      <c r="H86" s="153"/>
      <c r="I86" s="153"/>
      <c r="J86" s="154"/>
      <c r="K86" s="153"/>
      <c r="L86" s="154"/>
      <c r="M86" s="155"/>
      <c r="N86" s="156" t="str">
        <f t="shared" si="1"/>
        <v/>
      </c>
      <c r="O86" s="157"/>
      <c r="P86" s="184" t="s">
        <v>35</v>
      </c>
      <c r="R86" s="51"/>
    </row>
    <row r="87" spans="1:18" s="46" customFormat="1" ht="17.25">
      <c r="A87" s="46">
        <v>17</v>
      </c>
      <c r="B87" s="181"/>
      <c r="C87" s="146"/>
      <c r="D87" s="147"/>
      <c r="E87" s="159"/>
      <c r="F87" s="250"/>
      <c r="G87" s="251"/>
      <c r="H87" s="153"/>
      <c r="I87" s="153"/>
      <c r="J87" s="154"/>
      <c r="K87" s="153"/>
      <c r="L87" s="154"/>
      <c r="M87" s="155"/>
      <c r="N87" s="156" t="str">
        <f t="shared" si="1"/>
        <v/>
      </c>
      <c r="O87" s="157"/>
      <c r="P87" s="184" t="s">
        <v>35</v>
      </c>
      <c r="R87" s="51"/>
    </row>
    <row r="88" spans="1:18" s="46" customFormat="1" ht="17.25">
      <c r="A88" s="46">
        <v>18</v>
      </c>
      <c r="B88" s="181"/>
      <c r="C88" s="146"/>
      <c r="D88" s="147"/>
      <c r="E88" s="159"/>
      <c r="F88" s="250"/>
      <c r="G88" s="251"/>
      <c r="H88" s="153"/>
      <c r="I88" s="153"/>
      <c r="J88" s="154"/>
      <c r="K88" s="153"/>
      <c r="L88" s="154"/>
      <c r="M88" s="155"/>
      <c r="N88" s="156" t="str">
        <f t="shared" si="1"/>
        <v/>
      </c>
      <c r="O88" s="157"/>
      <c r="P88" s="184" t="s">
        <v>35</v>
      </c>
      <c r="R88" s="51"/>
    </row>
    <row r="89" spans="1:18" ht="17.25">
      <c r="A89" s="46">
        <v>19</v>
      </c>
      <c r="B89" s="136"/>
      <c r="C89" s="146"/>
      <c r="D89" s="147"/>
      <c r="E89" s="159"/>
      <c r="F89" s="250"/>
      <c r="G89" s="251"/>
      <c r="H89" s="153"/>
      <c r="I89" s="153"/>
      <c r="J89" s="154"/>
      <c r="K89" s="153"/>
      <c r="L89" s="154"/>
      <c r="M89" s="155"/>
      <c r="N89" s="156" t="str">
        <f t="shared" si="1"/>
        <v/>
      </c>
      <c r="O89" s="157"/>
      <c r="P89" s="158" t="s">
        <v>35</v>
      </c>
      <c r="R89" s="77"/>
    </row>
    <row r="90" spans="1:18" ht="17.25">
      <c r="A90" s="46">
        <v>20</v>
      </c>
      <c r="B90" s="136"/>
      <c r="C90" s="146"/>
      <c r="D90" s="147"/>
      <c r="E90" s="159"/>
      <c r="F90" s="250"/>
      <c r="G90" s="251"/>
      <c r="H90" s="153"/>
      <c r="I90" s="153"/>
      <c r="J90" s="154"/>
      <c r="K90" s="153"/>
      <c r="L90" s="154"/>
      <c r="M90" s="155"/>
      <c r="N90" s="156" t="str">
        <f t="shared" si="1"/>
        <v/>
      </c>
      <c r="O90" s="157"/>
      <c r="P90" s="158" t="s">
        <v>35</v>
      </c>
      <c r="R90" s="77"/>
    </row>
    <row r="91" spans="1:18" ht="17.25">
      <c r="A91" s="46">
        <v>21</v>
      </c>
      <c r="B91" s="136"/>
      <c r="C91" s="146"/>
      <c r="D91" s="147"/>
      <c r="E91" s="159"/>
      <c r="F91" s="250"/>
      <c r="G91" s="251"/>
      <c r="H91" s="153"/>
      <c r="I91" s="153"/>
      <c r="J91" s="154"/>
      <c r="K91" s="153"/>
      <c r="L91" s="154"/>
      <c r="M91" s="155"/>
      <c r="N91" s="156" t="str">
        <f t="shared" si="1"/>
        <v/>
      </c>
      <c r="O91" s="157"/>
      <c r="P91" s="158" t="s">
        <v>35</v>
      </c>
      <c r="R91" s="77"/>
    </row>
    <row r="92" spans="1:18" ht="17.25">
      <c r="A92" s="46">
        <v>22</v>
      </c>
      <c r="B92" s="136"/>
      <c r="C92" s="146"/>
      <c r="D92" s="147"/>
      <c r="E92" s="159"/>
      <c r="F92" s="250"/>
      <c r="G92" s="251"/>
      <c r="H92" s="153"/>
      <c r="I92" s="153"/>
      <c r="J92" s="154"/>
      <c r="K92" s="153"/>
      <c r="L92" s="154"/>
      <c r="M92" s="155"/>
      <c r="N92" s="156" t="str">
        <f t="shared" si="1"/>
        <v/>
      </c>
      <c r="O92" s="157"/>
      <c r="P92" s="158" t="s">
        <v>35</v>
      </c>
      <c r="R92" s="77"/>
    </row>
    <row r="93" spans="1:18" ht="17.25">
      <c r="A93" s="46">
        <v>23</v>
      </c>
      <c r="B93" s="136"/>
      <c r="C93" s="146"/>
      <c r="D93" s="147"/>
      <c r="E93" s="159"/>
      <c r="F93" s="250"/>
      <c r="G93" s="251"/>
      <c r="H93" s="153"/>
      <c r="I93" s="153"/>
      <c r="J93" s="154"/>
      <c r="K93" s="153"/>
      <c r="L93" s="154"/>
      <c r="M93" s="155"/>
      <c r="N93" s="156" t="str">
        <f t="shared" si="1"/>
        <v/>
      </c>
      <c r="O93" s="157"/>
      <c r="P93" s="158" t="s">
        <v>35</v>
      </c>
      <c r="R93" s="77"/>
    </row>
    <row r="94" spans="1:18" ht="17.25">
      <c r="A94" s="46">
        <v>24</v>
      </c>
      <c r="B94" s="136"/>
      <c r="C94" s="146"/>
      <c r="D94" s="147"/>
      <c r="E94" s="159"/>
      <c r="F94" s="250"/>
      <c r="G94" s="251"/>
      <c r="H94" s="153"/>
      <c r="I94" s="153"/>
      <c r="J94" s="154"/>
      <c r="K94" s="153"/>
      <c r="L94" s="154"/>
      <c r="M94" s="155"/>
      <c r="N94" s="156" t="str">
        <f t="shared" si="1"/>
        <v/>
      </c>
      <c r="O94" s="157"/>
      <c r="P94" s="158" t="s">
        <v>35</v>
      </c>
      <c r="R94" s="77"/>
    </row>
    <row r="95" spans="1:18" ht="17.25">
      <c r="A95" s="46">
        <v>25</v>
      </c>
      <c r="B95" s="136"/>
      <c r="C95" s="146"/>
      <c r="D95" s="147"/>
      <c r="E95" s="159"/>
      <c r="F95" s="250"/>
      <c r="G95" s="251"/>
      <c r="H95" s="153"/>
      <c r="I95" s="153"/>
      <c r="J95" s="154"/>
      <c r="K95" s="153"/>
      <c r="L95" s="154"/>
      <c r="M95" s="155"/>
      <c r="N95" s="156" t="str">
        <f t="shared" si="1"/>
        <v/>
      </c>
      <c r="O95" s="157"/>
      <c r="P95" s="158" t="s">
        <v>35</v>
      </c>
      <c r="R95" s="77"/>
    </row>
    <row r="96" spans="1:18" ht="17.25">
      <c r="A96" s="46">
        <v>26</v>
      </c>
      <c r="B96" s="136"/>
      <c r="C96" s="146"/>
      <c r="D96" s="147"/>
      <c r="E96" s="159"/>
      <c r="F96" s="250"/>
      <c r="G96" s="251"/>
      <c r="H96" s="153"/>
      <c r="I96" s="153"/>
      <c r="J96" s="154"/>
      <c r="K96" s="153"/>
      <c r="L96" s="154"/>
      <c r="M96" s="155"/>
      <c r="N96" s="156" t="str">
        <f t="shared" si="1"/>
        <v/>
      </c>
      <c r="O96" s="157"/>
      <c r="P96" s="158" t="s">
        <v>35</v>
      </c>
      <c r="R96" s="77"/>
    </row>
    <row r="97" spans="1:18" ht="17.25">
      <c r="A97" s="46">
        <v>27</v>
      </c>
      <c r="B97" s="136"/>
      <c r="C97" s="146"/>
      <c r="D97" s="147"/>
      <c r="E97" s="159"/>
      <c r="F97" s="250"/>
      <c r="G97" s="251"/>
      <c r="H97" s="153"/>
      <c r="I97" s="153"/>
      <c r="J97" s="154"/>
      <c r="K97" s="153"/>
      <c r="L97" s="154"/>
      <c r="M97" s="155"/>
      <c r="N97" s="156" t="str">
        <f t="shared" si="1"/>
        <v/>
      </c>
      <c r="O97" s="157"/>
      <c r="P97" s="158" t="s">
        <v>35</v>
      </c>
      <c r="R97" s="77"/>
    </row>
    <row r="98" spans="1:18" ht="17.25">
      <c r="A98" s="46">
        <v>28</v>
      </c>
      <c r="B98" s="136"/>
      <c r="C98" s="146"/>
      <c r="D98" s="147"/>
      <c r="E98" s="159"/>
      <c r="F98" s="250"/>
      <c r="G98" s="251"/>
      <c r="H98" s="153"/>
      <c r="I98" s="153"/>
      <c r="J98" s="154"/>
      <c r="K98" s="153"/>
      <c r="L98" s="154"/>
      <c r="M98" s="155"/>
      <c r="N98" s="156" t="str">
        <f t="shared" si="1"/>
        <v/>
      </c>
      <c r="O98" s="157"/>
      <c r="P98" s="158" t="s">
        <v>35</v>
      </c>
      <c r="R98" s="77"/>
    </row>
    <row r="99" spans="1:18" ht="17.25">
      <c r="A99" s="46">
        <v>29</v>
      </c>
      <c r="B99" s="136"/>
      <c r="C99" s="146"/>
      <c r="D99" s="147"/>
      <c r="E99" s="159"/>
      <c r="F99" s="250"/>
      <c r="G99" s="251"/>
      <c r="H99" s="153"/>
      <c r="I99" s="153"/>
      <c r="J99" s="154"/>
      <c r="K99" s="153"/>
      <c r="L99" s="154"/>
      <c r="M99" s="155"/>
      <c r="N99" s="156" t="str">
        <f t="shared" si="1"/>
        <v/>
      </c>
      <c r="O99" s="157"/>
      <c r="P99" s="158" t="s">
        <v>35</v>
      </c>
      <c r="R99" s="77"/>
    </row>
    <row r="100" spans="1:18" ht="17.25">
      <c r="A100" s="46">
        <v>30</v>
      </c>
      <c r="B100" s="136"/>
      <c r="C100" s="146"/>
      <c r="D100" s="147"/>
      <c r="E100" s="159"/>
      <c r="F100" s="250"/>
      <c r="G100" s="251"/>
      <c r="H100" s="153"/>
      <c r="I100" s="153"/>
      <c r="J100" s="154"/>
      <c r="K100" s="153"/>
      <c r="L100" s="154"/>
      <c r="M100" s="155"/>
      <c r="N100" s="156" t="str">
        <f t="shared" si="1"/>
        <v/>
      </c>
      <c r="O100" s="157"/>
      <c r="P100" s="158" t="s">
        <v>35</v>
      </c>
      <c r="R100" s="77"/>
    </row>
    <row r="101" spans="1:18" ht="17.25">
      <c r="A101" s="46">
        <v>31</v>
      </c>
      <c r="B101" s="136"/>
      <c r="C101" s="146"/>
      <c r="D101" s="147"/>
      <c r="E101" s="159"/>
      <c r="F101" s="250"/>
      <c r="G101" s="251"/>
      <c r="H101" s="153"/>
      <c r="I101" s="153"/>
      <c r="J101" s="154"/>
      <c r="K101" s="153"/>
      <c r="L101" s="154"/>
      <c r="M101" s="155"/>
      <c r="N101" s="156" t="str">
        <f t="shared" si="1"/>
        <v/>
      </c>
      <c r="O101" s="157"/>
      <c r="P101" s="158" t="s">
        <v>35</v>
      </c>
      <c r="R101" s="77"/>
    </row>
    <row r="102" spans="1:18" ht="17.25">
      <c r="A102" s="46">
        <v>32</v>
      </c>
      <c r="B102" s="136"/>
      <c r="C102" s="146"/>
      <c r="D102" s="147"/>
      <c r="E102" s="159"/>
      <c r="F102" s="250"/>
      <c r="G102" s="251"/>
      <c r="H102" s="153"/>
      <c r="I102" s="153"/>
      <c r="J102" s="154"/>
      <c r="K102" s="153"/>
      <c r="L102" s="154"/>
      <c r="M102" s="155"/>
      <c r="N102" s="156" t="str">
        <f t="shared" si="1"/>
        <v/>
      </c>
      <c r="O102" s="157"/>
      <c r="P102" s="158" t="s">
        <v>35</v>
      </c>
      <c r="R102" s="77"/>
    </row>
    <row r="103" spans="1:18" ht="17.25">
      <c r="A103" s="46">
        <v>33</v>
      </c>
      <c r="B103" s="136"/>
      <c r="C103" s="146"/>
      <c r="D103" s="147"/>
      <c r="E103" s="159"/>
      <c r="F103" s="250"/>
      <c r="G103" s="251"/>
      <c r="H103" s="153"/>
      <c r="I103" s="153"/>
      <c r="J103" s="154"/>
      <c r="K103" s="153"/>
      <c r="L103" s="154"/>
      <c r="M103" s="155"/>
      <c r="N103" s="156" t="str">
        <f t="shared" si="1"/>
        <v/>
      </c>
      <c r="O103" s="157"/>
      <c r="P103" s="158" t="s">
        <v>35</v>
      </c>
      <c r="R103" s="77"/>
    </row>
    <row r="104" spans="1:18" ht="17.25">
      <c r="A104" s="46">
        <v>34</v>
      </c>
      <c r="B104" s="136"/>
      <c r="C104" s="146"/>
      <c r="D104" s="147"/>
      <c r="E104" s="159"/>
      <c r="F104" s="250"/>
      <c r="G104" s="251"/>
      <c r="H104" s="153"/>
      <c r="I104" s="153"/>
      <c r="J104" s="154"/>
      <c r="K104" s="153"/>
      <c r="L104" s="154"/>
      <c r="M104" s="155"/>
      <c r="N104" s="156" t="str">
        <f t="shared" si="1"/>
        <v/>
      </c>
      <c r="O104" s="157"/>
      <c r="P104" s="158" t="s">
        <v>35</v>
      </c>
      <c r="R104" s="77"/>
    </row>
    <row r="105" spans="1:18" ht="17.25">
      <c r="A105" s="46">
        <v>35</v>
      </c>
      <c r="B105" s="136"/>
      <c r="C105" s="146"/>
      <c r="D105" s="147"/>
      <c r="E105" s="159"/>
      <c r="F105" s="250"/>
      <c r="G105" s="251"/>
      <c r="H105" s="153"/>
      <c r="I105" s="153"/>
      <c r="J105" s="154"/>
      <c r="K105" s="153"/>
      <c r="L105" s="154"/>
      <c r="M105" s="155"/>
      <c r="N105" s="156" t="str">
        <f t="shared" si="1"/>
        <v/>
      </c>
      <c r="O105" s="157"/>
      <c r="P105" s="158" t="s">
        <v>35</v>
      </c>
      <c r="R105" s="77"/>
    </row>
    <row r="106" spans="1:18" ht="17.25">
      <c r="A106" s="46">
        <v>36</v>
      </c>
      <c r="B106" s="136"/>
      <c r="C106" s="146"/>
      <c r="D106" s="147"/>
      <c r="E106" s="159"/>
      <c r="F106" s="250"/>
      <c r="G106" s="251"/>
      <c r="H106" s="153"/>
      <c r="I106" s="153"/>
      <c r="J106" s="154"/>
      <c r="K106" s="153"/>
      <c r="L106" s="154"/>
      <c r="M106" s="155"/>
      <c r="N106" s="156" t="str">
        <f t="shared" si="1"/>
        <v/>
      </c>
      <c r="O106" s="157"/>
      <c r="P106" s="158" t="s">
        <v>35</v>
      </c>
      <c r="R106" s="77"/>
    </row>
    <row r="107" spans="1:18" ht="17.25">
      <c r="A107" s="46">
        <v>37</v>
      </c>
      <c r="B107" s="136"/>
      <c r="C107" s="146"/>
      <c r="D107" s="147"/>
      <c r="E107" s="159"/>
      <c r="F107" s="250"/>
      <c r="G107" s="251"/>
      <c r="H107" s="153"/>
      <c r="I107" s="153"/>
      <c r="J107" s="154"/>
      <c r="K107" s="153"/>
      <c r="L107" s="154"/>
      <c r="M107" s="155"/>
      <c r="N107" s="156" t="str">
        <f t="shared" si="1"/>
        <v/>
      </c>
      <c r="O107" s="157"/>
      <c r="P107" s="158" t="s">
        <v>35</v>
      </c>
      <c r="R107" s="77"/>
    </row>
    <row r="108" spans="1:18" ht="17.25">
      <c r="A108" s="46">
        <v>38</v>
      </c>
      <c r="B108" s="136"/>
      <c r="C108" s="146"/>
      <c r="D108" s="147"/>
      <c r="E108" s="159"/>
      <c r="F108" s="250"/>
      <c r="G108" s="251"/>
      <c r="H108" s="153"/>
      <c r="I108" s="153"/>
      <c r="J108" s="154"/>
      <c r="K108" s="153"/>
      <c r="L108" s="154"/>
      <c r="M108" s="155"/>
      <c r="N108" s="156" t="str">
        <f t="shared" si="1"/>
        <v/>
      </c>
      <c r="O108" s="157"/>
      <c r="P108" s="158" t="s">
        <v>35</v>
      </c>
      <c r="R108" s="77"/>
    </row>
    <row r="109" spans="1:18" ht="17.25">
      <c r="A109" s="46">
        <v>39</v>
      </c>
      <c r="B109" s="136"/>
      <c r="C109" s="146"/>
      <c r="D109" s="147"/>
      <c r="E109" s="159"/>
      <c r="F109" s="250"/>
      <c r="G109" s="251"/>
      <c r="H109" s="153"/>
      <c r="I109" s="153"/>
      <c r="J109" s="154"/>
      <c r="K109" s="153"/>
      <c r="L109" s="154"/>
      <c r="M109" s="155"/>
      <c r="N109" s="156" t="str">
        <f t="shared" si="1"/>
        <v/>
      </c>
      <c r="O109" s="157"/>
      <c r="P109" s="158" t="s">
        <v>35</v>
      </c>
      <c r="R109" s="77"/>
    </row>
    <row r="110" spans="1:18" ht="17.25">
      <c r="A110" s="46">
        <v>40</v>
      </c>
      <c r="B110" s="136"/>
      <c r="C110" s="146"/>
      <c r="D110" s="147"/>
      <c r="E110" s="159"/>
      <c r="F110" s="250"/>
      <c r="G110" s="251"/>
      <c r="H110" s="153"/>
      <c r="I110" s="153"/>
      <c r="J110" s="154"/>
      <c r="K110" s="153"/>
      <c r="L110" s="154"/>
      <c r="M110" s="155"/>
      <c r="N110" s="156" t="str">
        <f t="shared" si="1"/>
        <v/>
      </c>
      <c r="O110" s="157"/>
      <c r="P110" s="158" t="s">
        <v>35</v>
      </c>
      <c r="R110" s="77"/>
    </row>
    <row r="111" spans="1:18" ht="17.25">
      <c r="A111" s="46">
        <v>41</v>
      </c>
      <c r="B111" s="136"/>
      <c r="C111" s="146"/>
      <c r="D111" s="147"/>
      <c r="E111" s="159"/>
      <c r="F111" s="250"/>
      <c r="G111" s="251"/>
      <c r="H111" s="153"/>
      <c r="I111" s="153"/>
      <c r="J111" s="154"/>
      <c r="K111" s="153"/>
      <c r="L111" s="154"/>
      <c r="M111" s="155"/>
      <c r="N111" s="156" t="str">
        <f t="shared" si="1"/>
        <v/>
      </c>
      <c r="O111" s="157"/>
      <c r="P111" s="158" t="s">
        <v>35</v>
      </c>
      <c r="R111" s="77"/>
    </row>
    <row r="112" spans="1:18" ht="17.25">
      <c r="A112" s="46">
        <v>42</v>
      </c>
      <c r="B112" s="136"/>
      <c r="C112" s="146"/>
      <c r="D112" s="147"/>
      <c r="E112" s="159"/>
      <c r="F112" s="250"/>
      <c r="G112" s="251"/>
      <c r="H112" s="153"/>
      <c r="I112" s="153"/>
      <c r="J112" s="154"/>
      <c r="K112" s="153"/>
      <c r="L112" s="154"/>
      <c r="M112" s="155"/>
      <c r="N112" s="156" t="str">
        <f t="shared" si="1"/>
        <v/>
      </c>
      <c r="O112" s="157"/>
      <c r="P112" s="158" t="s">
        <v>35</v>
      </c>
      <c r="R112" s="77"/>
    </row>
    <row r="113" spans="1:18" ht="17.25">
      <c r="A113" s="46">
        <v>43</v>
      </c>
      <c r="B113" s="136"/>
      <c r="C113" s="146"/>
      <c r="D113" s="147"/>
      <c r="E113" s="159"/>
      <c r="F113" s="250"/>
      <c r="G113" s="251"/>
      <c r="H113" s="153"/>
      <c r="I113" s="153"/>
      <c r="J113" s="154"/>
      <c r="K113" s="153"/>
      <c r="L113" s="154"/>
      <c r="M113" s="155"/>
      <c r="N113" s="156" t="str">
        <f t="shared" si="1"/>
        <v/>
      </c>
      <c r="O113" s="157"/>
      <c r="P113" s="158" t="s">
        <v>35</v>
      </c>
      <c r="R113" s="77"/>
    </row>
    <row r="114" spans="1:18" ht="17.25">
      <c r="A114" s="46">
        <v>44</v>
      </c>
      <c r="B114" s="136"/>
      <c r="C114" s="146"/>
      <c r="D114" s="147"/>
      <c r="E114" s="159"/>
      <c r="F114" s="250"/>
      <c r="G114" s="251"/>
      <c r="H114" s="153"/>
      <c r="I114" s="153"/>
      <c r="J114" s="154"/>
      <c r="K114" s="153"/>
      <c r="L114" s="154"/>
      <c r="M114" s="155"/>
      <c r="N114" s="156" t="str">
        <f t="shared" si="1"/>
        <v/>
      </c>
      <c r="O114" s="157"/>
      <c r="P114" s="158" t="s">
        <v>35</v>
      </c>
      <c r="R114" s="77"/>
    </row>
    <row r="115" spans="1:18" ht="17.25">
      <c r="A115" s="46">
        <v>45</v>
      </c>
      <c r="B115" s="136"/>
      <c r="C115" s="146"/>
      <c r="D115" s="147"/>
      <c r="E115" s="159"/>
      <c r="F115" s="250"/>
      <c r="G115" s="251"/>
      <c r="H115" s="153"/>
      <c r="I115" s="153"/>
      <c r="J115" s="154"/>
      <c r="K115" s="153"/>
      <c r="L115" s="154"/>
      <c r="M115" s="155"/>
      <c r="N115" s="156" t="str">
        <f t="shared" si="1"/>
        <v/>
      </c>
      <c r="O115" s="157"/>
      <c r="P115" s="158" t="s">
        <v>35</v>
      </c>
      <c r="R115" s="77"/>
    </row>
    <row r="116" spans="1:18" ht="17.25">
      <c r="A116" s="46">
        <v>46</v>
      </c>
      <c r="B116" s="136"/>
      <c r="C116" s="146"/>
      <c r="D116" s="147"/>
      <c r="E116" s="159"/>
      <c r="F116" s="250"/>
      <c r="G116" s="251"/>
      <c r="H116" s="153"/>
      <c r="I116" s="153"/>
      <c r="J116" s="154"/>
      <c r="K116" s="153"/>
      <c r="L116" s="154"/>
      <c r="M116" s="155"/>
      <c r="N116" s="156" t="str">
        <f t="shared" si="1"/>
        <v/>
      </c>
      <c r="O116" s="157"/>
      <c r="P116" s="158" t="s">
        <v>35</v>
      </c>
      <c r="R116" s="77"/>
    </row>
    <row r="117" spans="1:18" ht="17.25">
      <c r="A117" s="46">
        <v>47</v>
      </c>
      <c r="B117" s="136"/>
      <c r="C117" s="146"/>
      <c r="D117" s="147"/>
      <c r="E117" s="159"/>
      <c r="F117" s="250"/>
      <c r="G117" s="251"/>
      <c r="H117" s="153"/>
      <c r="I117" s="153"/>
      <c r="J117" s="154"/>
      <c r="K117" s="153"/>
      <c r="L117" s="154"/>
      <c r="M117" s="155"/>
      <c r="N117" s="156" t="str">
        <f t="shared" si="1"/>
        <v/>
      </c>
      <c r="O117" s="157"/>
      <c r="P117" s="158" t="s">
        <v>35</v>
      </c>
      <c r="R117" s="77"/>
    </row>
    <row r="118" spans="1:18" ht="17.25">
      <c r="A118" s="46">
        <v>48</v>
      </c>
      <c r="B118" s="136"/>
      <c r="C118" s="146"/>
      <c r="D118" s="147"/>
      <c r="E118" s="159"/>
      <c r="F118" s="250"/>
      <c r="G118" s="251"/>
      <c r="H118" s="153"/>
      <c r="I118" s="153"/>
      <c r="J118" s="154"/>
      <c r="K118" s="153"/>
      <c r="L118" s="154"/>
      <c r="M118" s="155"/>
      <c r="N118" s="156" t="str">
        <f t="shared" si="1"/>
        <v/>
      </c>
      <c r="O118" s="157"/>
      <c r="P118" s="158" t="s">
        <v>35</v>
      </c>
      <c r="R118" s="77"/>
    </row>
    <row r="119" spans="1:18" ht="17.25">
      <c r="A119" s="46">
        <v>49</v>
      </c>
      <c r="B119" s="136"/>
      <c r="C119" s="146"/>
      <c r="D119" s="147"/>
      <c r="E119" s="159"/>
      <c r="F119" s="250"/>
      <c r="G119" s="251"/>
      <c r="H119" s="153"/>
      <c r="I119" s="153"/>
      <c r="J119" s="154"/>
      <c r="K119" s="153"/>
      <c r="L119" s="154"/>
      <c r="M119" s="155"/>
      <c r="N119" s="156" t="str">
        <f t="shared" si="1"/>
        <v/>
      </c>
      <c r="O119" s="157"/>
      <c r="P119" s="158" t="s">
        <v>35</v>
      </c>
      <c r="R119" s="77"/>
    </row>
    <row r="120" spans="1:18" ht="17.25">
      <c r="A120" s="46">
        <v>50</v>
      </c>
      <c r="B120" s="163"/>
      <c r="C120" s="164"/>
      <c r="D120" s="165"/>
      <c r="E120" s="166"/>
      <c r="F120" s="252"/>
      <c r="G120" s="253"/>
      <c r="H120" s="167"/>
      <c r="I120" s="167"/>
      <c r="J120" s="168"/>
      <c r="K120" s="167"/>
      <c r="L120" s="168"/>
      <c r="M120" s="169"/>
      <c r="N120" s="170" t="str">
        <f>IF(ISNUMBER(H120),(PRODUCT(H120,I120,K120)),"")</f>
        <v/>
      </c>
      <c r="O120" s="171"/>
      <c r="P120" s="172" t="s">
        <v>35</v>
      </c>
      <c r="R120" s="77"/>
    </row>
    <row r="121" spans="1:18" ht="20.100000000000001" customHeight="1">
      <c r="C121" s="173"/>
      <c r="D121" s="46"/>
      <c r="E121" s="48"/>
      <c r="F121" s="147"/>
      <c r="G121" s="147"/>
      <c r="H121" s="174"/>
      <c r="I121" s="174"/>
      <c r="J121" s="175"/>
      <c r="K121" s="174"/>
      <c r="L121" s="175"/>
      <c r="M121" s="176"/>
      <c r="N121" s="49"/>
      <c r="O121" s="177"/>
      <c r="P121" s="178"/>
    </row>
    <row r="122" spans="1:18" ht="20.100000000000001" customHeight="1">
      <c r="B122" s="43" t="s">
        <v>168</v>
      </c>
    </row>
  </sheetData>
  <mergeCells count="15">
    <mergeCell ref="H14:I14"/>
    <mergeCell ref="G7:I7"/>
    <mergeCell ref="F5:I5"/>
    <mergeCell ref="O1:P1"/>
    <mergeCell ref="I17:J17"/>
    <mergeCell ref="K17:L17"/>
    <mergeCell ref="I3:P3"/>
    <mergeCell ref="H11:I11"/>
    <mergeCell ref="H12:I12"/>
    <mergeCell ref="H13:I13"/>
    <mergeCell ref="B5:E5"/>
    <mergeCell ref="F3:G3"/>
    <mergeCell ref="H8:I8"/>
    <mergeCell ref="H9:I9"/>
    <mergeCell ref="H10:I10"/>
  </mergeCells>
  <phoneticPr fontId="8"/>
  <conditionalFormatting sqref="F5">
    <cfRule type="containsText" dxfId="114" priority="1" operator="containsText" text="要選択">
      <formula>NOT(ISERROR(SEARCH("要選択",F5)))</formula>
    </cfRule>
    <cfRule type="containsText" dxfId="113" priority="2" operator="containsText" text="要入力">
      <formula>NOT(ISERROR(SEARCH("要入力",F5)))</formula>
    </cfRule>
  </conditionalFormatting>
  <conditionalFormatting sqref="P20:P120">
    <cfRule type="expression" dxfId="112" priority="9">
      <formula>$R$12="2"</formula>
    </cfRule>
  </conditionalFormatting>
  <dataValidations xWindow="183" yWindow="405" count="19">
    <dataValidation type="decimal" allowBlank="1" showInputMessage="1" showErrorMessage="1" sqref="M122:M1048576 M70 M7:M10 M13:M19" xr:uid="{00000000-0002-0000-0500-000000000000}">
      <formula1>0</formula1>
      <formula2>99999999999999</formula2>
    </dataValidation>
    <dataValidation imeMode="hiragana" allowBlank="1" showInputMessage="1" showErrorMessage="1" prompt="人、枚、件等を単位を入力" sqref="J20:J69 J71:J121" xr:uid="{00000000-0002-0000-0500-000001000000}"/>
    <dataValidation imeMode="hiragana" allowBlank="1" showInputMessage="1" showErrorMessage="1" prompt="回、日、泊等の単位を入力。" sqref="L20:L69 L71:L121" xr:uid="{00000000-0002-0000-0500-000002000000}"/>
    <dataValidation type="decimal" imeMode="off" allowBlank="1" showInputMessage="1" showErrorMessage="1" prompt="消費税、為替レート等を入力" sqref="M20:M69 M71:M121" xr:uid="{00000000-0002-0000-0500-000003000000}">
      <formula1>0</formula1>
      <formula2>99999999999999</formula2>
    </dataValidation>
    <dataValidation imeMode="halfAlpha" allowBlank="1" showInputMessage="1" showErrorMessage="1" sqref="H122:I65543" xr:uid="{00000000-0002-0000-0500-000004000000}"/>
    <dataValidation type="whole" imeMode="halfAlpha" operator="greaterThanOrEqual" allowBlank="1" showInputMessage="1" showErrorMessage="1" sqref="H18:I19" xr:uid="{00000000-0002-0000-0500-000005000000}">
      <formula1>0</formula1>
    </dataValidation>
    <dataValidation imeMode="hiragana" allowBlank="1" showInputMessage="1" showErrorMessage="1" sqref="E11:F12 P17:P19 E19:F19 P70 C19:D120 E70:F70 D121:F1048576 D10:F10 D1:F4 D6:F7 D13:F18" xr:uid="{00000000-0002-0000-0500-000006000000}"/>
    <dataValidation type="list" imeMode="hiragana" allowBlank="1" showInputMessage="1" showErrorMessage="1" prompt="該当する細目を選択" sqref="E20:E69" xr:uid="{00000000-0002-0000-0500-000007000000}">
      <formula1>舞台費</formula1>
    </dataValidation>
    <dataValidation type="list" allowBlank="1" showInputMessage="1" showErrorMessage="1" sqref="P71:P120 P20:P69" xr:uid="{00000000-0002-0000-0500-000009000000}">
      <formula1>"―,課税対象外"</formula1>
    </dataValidation>
    <dataValidation type="textLength" operator="lessThanOrEqual" allowBlank="1" showInputMessage="1" showErrorMessage="1" errorTitle="文字数超過" error="30字以下で入力してください。" sqref="G18:G19 G122:G65543" xr:uid="{00000000-0002-0000-0500-00000A000000}">
      <formula1>30</formula1>
    </dataValidation>
    <dataValidation type="list" imeMode="hiragana" allowBlank="1" showInputMessage="1" showErrorMessage="1" prompt="該当する細目を選択" sqref="E71:E90" xr:uid="{00000000-0002-0000-0500-00000B000000}">
      <formula1>旅費</formula1>
    </dataValidation>
    <dataValidation imeMode="off" allowBlank="1" showInputMessage="1" showErrorMessage="1" sqref="K1:K2 K70 K121:K1048576 K4:K10 K13:K19" xr:uid="{00000000-0002-0000-0500-00000C000000}"/>
    <dataValidation imeMode="halfAlpha" operator="greaterThanOrEqual" allowBlank="1" showInputMessage="1" showErrorMessage="1" sqref="I70 I121" xr:uid="{00000000-0002-0000-0500-00000D000000}"/>
    <dataValidation type="list" allowBlank="1" showInputMessage="1" showErrorMessage="1" sqref="F5" xr:uid="{00000000-0002-0000-0500-00000F000000}">
      <formula1>"1 課税事業者,2 免税事業者及び簡易課税事業者,3 課税事業者ではあるが、その他条件により消費税等仕入控除調整を行わない事業者"</formula1>
    </dataValidation>
    <dataValidation type="whole" imeMode="off" operator="greaterThanOrEqual" allowBlank="1" showInputMessage="1" showErrorMessage="1" error="整数で入力してください。" sqref="H121 H70" xr:uid="{5D9D0382-65E7-4AEE-A0C6-FFE00F448808}">
      <formula1>1</formula1>
    </dataValidation>
    <dataValidation type="whole" imeMode="halfAlpha" operator="greaterThanOrEqual" allowBlank="1" showInputMessage="1" showErrorMessage="1" error="整数のみ入力できます。_x000a_小数点以下が発生する場合は、一式で計上してください。" sqref="I20:I69 I71:I120" xr:uid="{33A16AA8-4A73-4B1D-BDC0-93228DDBD063}">
      <formula1>0</formula1>
    </dataValidation>
    <dataValidation type="whole" imeMode="off" operator="greaterThanOrEqual" allowBlank="1" showInputMessage="1" showErrorMessage="1" error="整数のみ入力できます。_x000a_小数点以下が発生する場合は、一式で計上してください。" sqref="K20:K69 K71:K120" xr:uid="{BC077760-ED56-49F8-9F3D-3FF3EFF541C2}">
      <formula1>0</formula1>
    </dataValidation>
    <dataValidation type="whole" imeMode="off" operator="greaterThanOrEqual" allowBlank="1" showInputMessage="1" showErrorMessage="1" error="整数で入力してください。" sqref="H20:H69 H71:H120" xr:uid="{B6AA346B-11B5-4372-91AD-CDFD97EB0695}">
      <formula1>0</formula1>
    </dataValidation>
    <dataValidation type="list" allowBlank="1" showInputMessage="1" showErrorMessage="1" sqref="E91:E120" xr:uid="{07486246-74DE-482A-A892-C24744BAEB40}">
      <formula1>旅費</formula1>
    </dataValidation>
  </dataValidations>
  <pageMargins left="0.70866141732283472" right="0.70866141732283472" top="0.51181102362204722" bottom="0.51181102362204722" header="0.31496062992125984" footer="0.27559055118110237"/>
  <pageSetup paperSize="9" scale="47" fitToHeight="0" orientation="portrait" cellComments="asDisplayed" r:id="rId1"/>
  <headerFooter scaleWithDoc="0">
    <oddFooter>&amp;R&amp;"ＭＳ ゴシック,標準"&amp;12整理番号：（事務局記入欄）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499984740745262"/>
    <pageSetUpPr fitToPage="1"/>
  </sheetPr>
  <dimension ref="A1:D77"/>
  <sheetViews>
    <sheetView view="pageBreakPreview" zoomScale="80" zoomScaleNormal="90" zoomScaleSheetLayoutView="80" workbookViewId="0">
      <pane ySplit="1" topLeftCell="A2" activePane="bottomLeft" state="frozen"/>
      <selection activeCell="F50" sqref="F50"/>
      <selection pane="bottomLeft" activeCell="E1" sqref="E1"/>
    </sheetView>
  </sheetViews>
  <sheetFormatPr defaultColWidth="9" defaultRowHeight="18.75"/>
  <cols>
    <col min="1" max="2" width="15.625" style="2" customWidth="1"/>
    <col min="3" max="3" width="20.625" style="11" customWidth="1"/>
    <col min="4" max="4" width="47" style="2" customWidth="1"/>
    <col min="5" max="16384" width="9" style="2"/>
  </cols>
  <sheetData>
    <row r="1" spans="1:4">
      <c r="A1" s="4" t="s">
        <v>1</v>
      </c>
      <c r="B1" s="4" t="s">
        <v>2</v>
      </c>
      <c r="C1" s="7" t="s">
        <v>147</v>
      </c>
      <c r="D1" s="6" t="s">
        <v>0</v>
      </c>
    </row>
    <row r="2" spans="1:4">
      <c r="A2" s="5" t="s">
        <v>89</v>
      </c>
      <c r="B2" s="5" t="s">
        <v>90</v>
      </c>
      <c r="C2" s="8" t="s">
        <v>91</v>
      </c>
      <c r="D2" s="3"/>
    </row>
    <row r="3" spans="1:4">
      <c r="A3" s="1" t="s">
        <v>89</v>
      </c>
      <c r="B3" s="5" t="s">
        <v>90</v>
      </c>
      <c r="C3" s="8" t="s">
        <v>92</v>
      </c>
      <c r="D3" s="3"/>
    </row>
    <row r="4" spans="1:4">
      <c r="A4" s="1" t="s">
        <v>89</v>
      </c>
      <c r="B4" s="5" t="s">
        <v>128</v>
      </c>
      <c r="C4" s="8" t="s">
        <v>151</v>
      </c>
      <c r="D4" s="3"/>
    </row>
    <row r="5" spans="1:4">
      <c r="A5" s="1" t="s">
        <v>89</v>
      </c>
      <c r="B5" s="5" t="s">
        <v>88</v>
      </c>
      <c r="C5" s="8" t="s">
        <v>150</v>
      </c>
      <c r="D5" s="3"/>
    </row>
    <row r="6" spans="1:4">
      <c r="A6" s="1" t="s">
        <v>89</v>
      </c>
      <c r="B6" s="1" t="s">
        <v>128</v>
      </c>
      <c r="C6" s="8" t="s">
        <v>98</v>
      </c>
      <c r="D6" s="3"/>
    </row>
    <row r="7" spans="1:4">
      <c r="A7" s="1" t="s">
        <v>89</v>
      </c>
      <c r="B7" s="1" t="s">
        <v>128</v>
      </c>
      <c r="C7" s="8" t="s">
        <v>96</v>
      </c>
      <c r="D7" s="3"/>
    </row>
    <row r="8" spans="1:4">
      <c r="A8" s="1" t="s">
        <v>89</v>
      </c>
      <c r="B8" s="1" t="s">
        <v>128</v>
      </c>
      <c r="C8" s="8" t="s">
        <v>97</v>
      </c>
      <c r="D8" s="3"/>
    </row>
    <row r="9" spans="1:4">
      <c r="A9" s="1" t="s">
        <v>89</v>
      </c>
      <c r="B9" s="1" t="s">
        <v>88</v>
      </c>
      <c r="C9" s="8" t="s">
        <v>152</v>
      </c>
      <c r="D9" s="3"/>
    </row>
    <row r="10" spans="1:4">
      <c r="A10" s="1" t="s">
        <v>89</v>
      </c>
      <c r="B10" s="1" t="s">
        <v>88</v>
      </c>
      <c r="C10" s="8" t="s">
        <v>153</v>
      </c>
      <c r="D10" s="3"/>
    </row>
    <row r="11" spans="1:4">
      <c r="A11" s="1" t="s">
        <v>89</v>
      </c>
      <c r="B11" s="1" t="s">
        <v>128</v>
      </c>
      <c r="C11" s="8" t="s">
        <v>93</v>
      </c>
      <c r="D11" s="3"/>
    </row>
    <row r="12" spans="1:4">
      <c r="A12" s="1" t="s">
        <v>89</v>
      </c>
      <c r="B12" s="1" t="s">
        <v>128</v>
      </c>
      <c r="C12" s="8" t="s">
        <v>94</v>
      </c>
      <c r="D12" s="3"/>
    </row>
    <row r="13" spans="1:4">
      <c r="A13" s="1" t="s">
        <v>89</v>
      </c>
      <c r="B13" s="1" t="s">
        <v>88</v>
      </c>
      <c r="C13" s="8" t="s">
        <v>161</v>
      </c>
      <c r="D13" s="3"/>
    </row>
    <row r="14" spans="1:4">
      <c r="A14" s="1" t="s">
        <v>89</v>
      </c>
      <c r="B14" s="1" t="s">
        <v>128</v>
      </c>
      <c r="C14" s="8" t="s">
        <v>95</v>
      </c>
      <c r="D14" s="3"/>
    </row>
    <row r="15" spans="1:4">
      <c r="A15" s="1" t="s">
        <v>89</v>
      </c>
      <c r="B15" s="1" t="s">
        <v>128</v>
      </c>
      <c r="C15" s="8" t="s">
        <v>99</v>
      </c>
      <c r="D15" s="3"/>
    </row>
    <row r="16" spans="1:4">
      <c r="A16" s="1" t="s">
        <v>89</v>
      </c>
      <c r="B16" s="5" t="s">
        <v>129</v>
      </c>
      <c r="C16" s="8" t="s">
        <v>100</v>
      </c>
      <c r="D16" s="3"/>
    </row>
    <row r="17" spans="1:4">
      <c r="A17" s="1" t="s">
        <v>89</v>
      </c>
      <c r="B17" s="1" t="s">
        <v>129</v>
      </c>
      <c r="C17" s="8" t="s">
        <v>101</v>
      </c>
      <c r="D17" s="3"/>
    </row>
    <row r="18" spans="1:4">
      <c r="A18" s="1" t="s">
        <v>89</v>
      </c>
      <c r="B18" s="1" t="s">
        <v>129</v>
      </c>
      <c r="C18" s="8" t="s">
        <v>102</v>
      </c>
      <c r="D18" s="3"/>
    </row>
    <row r="19" spans="1:4">
      <c r="A19" s="1" t="s">
        <v>89</v>
      </c>
      <c r="B19" s="1" t="s">
        <v>129</v>
      </c>
      <c r="C19" s="8" t="s">
        <v>103</v>
      </c>
      <c r="D19" s="3"/>
    </row>
    <row r="20" spans="1:4">
      <c r="A20" s="1" t="s">
        <v>89</v>
      </c>
      <c r="B20" s="1" t="s">
        <v>129</v>
      </c>
      <c r="C20" s="8" t="s">
        <v>105</v>
      </c>
      <c r="D20" s="3"/>
    </row>
    <row r="21" spans="1:4">
      <c r="A21" s="1" t="s">
        <v>89</v>
      </c>
      <c r="B21" s="1" t="s">
        <v>129</v>
      </c>
      <c r="C21" s="8" t="s">
        <v>106</v>
      </c>
      <c r="D21" s="3"/>
    </row>
    <row r="22" spans="1:4">
      <c r="A22" s="1" t="s">
        <v>89</v>
      </c>
      <c r="B22" s="1" t="s">
        <v>129</v>
      </c>
      <c r="C22" s="10" t="s">
        <v>154</v>
      </c>
      <c r="D22" s="3"/>
    </row>
    <row r="23" spans="1:4">
      <c r="A23" s="1" t="s">
        <v>89</v>
      </c>
      <c r="B23" s="1" t="s">
        <v>80</v>
      </c>
      <c r="C23" s="10" t="s">
        <v>162</v>
      </c>
      <c r="D23" s="3"/>
    </row>
    <row r="24" spans="1:4">
      <c r="A24" s="1" t="s">
        <v>89</v>
      </c>
      <c r="B24" s="1" t="s">
        <v>129</v>
      </c>
      <c r="C24" s="8" t="s">
        <v>107</v>
      </c>
      <c r="D24" s="3"/>
    </row>
    <row r="25" spans="1:4">
      <c r="A25" s="1" t="s">
        <v>89</v>
      </c>
      <c r="B25" s="1" t="s">
        <v>129</v>
      </c>
      <c r="C25" s="8" t="s">
        <v>104</v>
      </c>
      <c r="D25" s="3"/>
    </row>
    <row r="26" spans="1:4">
      <c r="A26" s="1" t="s">
        <v>89</v>
      </c>
      <c r="B26" s="1" t="s">
        <v>80</v>
      </c>
      <c r="C26" s="8" t="s">
        <v>155</v>
      </c>
      <c r="D26" s="3"/>
    </row>
    <row r="27" spans="1:4">
      <c r="A27" s="1" t="s">
        <v>89</v>
      </c>
      <c r="B27" s="1" t="s">
        <v>129</v>
      </c>
      <c r="C27" s="8" t="s">
        <v>108</v>
      </c>
      <c r="D27" s="3"/>
    </row>
    <row r="28" spans="1:4">
      <c r="A28" s="1" t="s">
        <v>89</v>
      </c>
      <c r="B28" s="1" t="s">
        <v>129</v>
      </c>
      <c r="C28" s="8" t="s">
        <v>109</v>
      </c>
      <c r="D28" s="3"/>
    </row>
    <row r="29" spans="1:4">
      <c r="A29" s="1" t="s">
        <v>89</v>
      </c>
      <c r="B29" s="1" t="s">
        <v>129</v>
      </c>
      <c r="C29" s="8" t="s">
        <v>118</v>
      </c>
      <c r="D29" s="3"/>
    </row>
    <row r="30" spans="1:4">
      <c r="A30" s="1" t="s">
        <v>89</v>
      </c>
      <c r="B30" s="1" t="s">
        <v>129</v>
      </c>
      <c r="C30" s="8" t="s">
        <v>119</v>
      </c>
      <c r="D30" s="3"/>
    </row>
    <row r="31" spans="1:4">
      <c r="A31" s="1" t="s">
        <v>89</v>
      </c>
      <c r="B31" s="1" t="s">
        <v>129</v>
      </c>
      <c r="C31" s="8" t="s">
        <v>111</v>
      </c>
      <c r="D31" s="3"/>
    </row>
    <row r="32" spans="1:4">
      <c r="A32" s="1" t="s">
        <v>89</v>
      </c>
      <c r="B32" s="1" t="s">
        <v>129</v>
      </c>
      <c r="C32" s="8" t="s">
        <v>112</v>
      </c>
      <c r="D32" s="3"/>
    </row>
    <row r="33" spans="1:4">
      <c r="A33" s="1" t="s">
        <v>89</v>
      </c>
      <c r="B33" s="1" t="s">
        <v>129</v>
      </c>
      <c r="C33" s="8" t="s">
        <v>113</v>
      </c>
      <c r="D33" s="3"/>
    </row>
    <row r="34" spans="1:4">
      <c r="A34" s="1" t="s">
        <v>89</v>
      </c>
      <c r="B34" s="1" t="s">
        <v>129</v>
      </c>
      <c r="C34" s="8" t="s">
        <v>115</v>
      </c>
      <c r="D34" s="3"/>
    </row>
    <row r="35" spans="1:4">
      <c r="A35" s="1" t="s">
        <v>89</v>
      </c>
      <c r="B35" s="1" t="s">
        <v>129</v>
      </c>
      <c r="C35" s="8" t="s">
        <v>110</v>
      </c>
      <c r="D35" s="3"/>
    </row>
    <row r="36" spans="1:4">
      <c r="A36" s="1" t="s">
        <v>89</v>
      </c>
      <c r="B36" s="1" t="s">
        <v>129</v>
      </c>
      <c r="C36" s="8" t="s">
        <v>114</v>
      </c>
      <c r="D36" s="3"/>
    </row>
    <row r="37" spans="1:4">
      <c r="A37" s="1" t="s">
        <v>89</v>
      </c>
      <c r="B37" s="1" t="s">
        <v>129</v>
      </c>
      <c r="C37" s="8" t="s">
        <v>116</v>
      </c>
      <c r="D37" s="3"/>
    </row>
    <row r="38" spans="1:4">
      <c r="A38" s="1" t="s">
        <v>89</v>
      </c>
      <c r="B38" s="1" t="s">
        <v>129</v>
      </c>
      <c r="C38" s="8" t="s">
        <v>117</v>
      </c>
      <c r="D38" s="3"/>
    </row>
    <row r="39" spans="1:4">
      <c r="A39" s="1" t="s">
        <v>89</v>
      </c>
      <c r="B39" s="1" t="s">
        <v>80</v>
      </c>
      <c r="C39" s="8" t="s">
        <v>203</v>
      </c>
      <c r="D39" s="3"/>
    </row>
    <row r="40" spans="1:4">
      <c r="A40" s="1" t="s">
        <v>89</v>
      </c>
      <c r="B40" s="1" t="s">
        <v>80</v>
      </c>
      <c r="C40" s="8" t="s">
        <v>156</v>
      </c>
      <c r="D40" s="3"/>
    </row>
    <row r="41" spans="1:4">
      <c r="A41" s="1" t="s">
        <v>89</v>
      </c>
      <c r="B41" s="1" t="s">
        <v>129</v>
      </c>
      <c r="C41" s="8" t="s">
        <v>125</v>
      </c>
      <c r="D41" s="3"/>
    </row>
    <row r="42" spans="1:4">
      <c r="A42" s="1" t="s">
        <v>89</v>
      </c>
      <c r="B42" s="1" t="s">
        <v>129</v>
      </c>
      <c r="C42" s="8" t="s">
        <v>121</v>
      </c>
      <c r="D42" s="3"/>
    </row>
    <row r="43" spans="1:4">
      <c r="A43" s="1" t="s">
        <v>89</v>
      </c>
      <c r="B43" s="1" t="s">
        <v>129</v>
      </c>
      <c r="C43" s="8" t="s">
        <v>120</v>
      </c>
      <c r="D43" s="3"/>
    </row>
    <row r="44" spans="1:4">
      <c r="A44" s="1" t="s">
        <v>89</v>
      </c>
      <c r="B44" s="1" t="s">
        <v>129</v>
      </c>
      <c r="C44" s="8" t="s">
        <v>122</v>
      </c>
      <c r="D44" s="3"/>
    </row>
    <row r="45" spans="1:4">
      <c r="A45" s="1" t="s">
        <v>89</v>
      </c>
      <c r="B45" s="1" t="s">
        <v>129</v>
      </c>
      <c r="C45" s="8" t="s">
        <v>123</v>
      </c>
      <c r="D45" s="3"/>
    </row>
    <row r="46" spans="1:4">
      <c r="A46" s="1" t="s">
        <v>89</v>
      </c>
      <c r="B46" s="1" t="s">
        <v>129</v>
      </c>
      <c r="C46" s="8" t="s">
        <v>124</v>
      </c>
      <c r="D46" s="3"/>
    </row>
    <row r="47" spans="1:4">
      <c r="A47" s="1" t="s">
        <v>89</v>
      </c>
      <c r="B47" s="1" t="s">
        <v>80</v>
      </c>
      <c r="C47" s="8" t="s">
        <v>157</v>
      </c>
      <c r="D47" s="3"/>
    </row>
    <row r="48" spans="1:4">
      <c r="A48" s="1" t="s">
        <v>89</v>
      </c>
      <c r="B48" s="1" t="s">
        <v>129</v>
      </c>
      <c r="C48" s="8" t="s">
        <v>159</v>
      </c>
      <c r="D48" s="3"/>
    </row>
    <row r="49" spans="1:4">
      <c r="A49" s="1" t="s">
        <v>89</v>
      </c>
      <c r="B49" s="1" t="s">
        <v>80</v>
      </c>
      <c r="C49" s="8" t="s">
        <v>158</v>
      </c>
      <c r="D49" s="3"/>
    </row>
    <row r="50" spans="1:4">
      <c r="A50" s="1" t="s">
        <v>89</v>
      </c>
      <c r="B50" s="1" t="s">
        <v>129</v>
      </c>
      <c r="C50" s="8" t="s">
        <v>126</v>
      </c>
      <c r="D50" s="3"/>
    </row>
    <row r="51" spans="1:4">
      <c r="A51" s="1" t="s">
        <v>89</v>
      </c>
      <c r="B51" s="1" t="s">
        <v>129</v>
      </c>
      <c r="C51" s="8" t="s">
        <v>127</v>
      </c>
      <c r="D51" s="3"/>
    </row>
    <row r="52" spans="1:4">
      <c r="A52" s="1" t="s">
        <v>89</v>
      </c>
      <c r="B52" s="1" t="s">
        <v>80</v>
      </c>
      <c r="C52" s="8" t="s">
        <v>160</v>
      </c>
      <c r="D52" s="3"/>
    </row>
    <row r="53" spans="1:4">
      <c r="A53" s="1" t="s">
        <v>89</v>
      </c>
      <c r="B53" s="5" t="s">
        <v>130</v>
      </c>
      <c r="C53" s="8" t="s">
        <v>131</v>
      </c>
      <c r="D53" s="3"/>
    </row>
    <row r="54" spans="1:4">
      <c r="A54" s="1" t="s">
        <v>89</v>
      </c>
      <c r="B54" s="5" t="s">
        <v>130</v>
      </c>
      <c r="C54" s="8" t="s">
        <v>132</v>
      </c>
      <c r="D54" s="3"/>
    </row>
    <row r="55" spans="1:4">
      <c r="A55" s="1" t="s">
        <v>89</v>
      </c>
      <c r="B55" s="5" t="s">
        <v>133</v>
      </c>
      <c r="C55" s="8" t="s">
        <v>134</v>
      </c>
      <c r="D55" s="3"/>
    </row>
    <row r="56" spans="1:4">
      <c r="A56" s="1" t="s">
        <v>89</v>
      </c>
      <c r="B56" s="1" t="s">
        <v>133</v>
      </c>
      <c r="C56" s="8" t="s">
        <v>135</v>
      </c>
      <c r="D56" s="3"/>
    </row>
    <row r="57" spans="1:4">
      <c r="A57" s="1" t="s">
        <v>89</v>
      </c>
      <c r="B57" s="1" t="s">
        <v>81</v>
      </c>
      <c r="C57" s="8" t="s">
        <v>267</v>
      </c>
      <c r="D57" s="3"/>
    </row>
    <row r="58" spans="1:4">
      <c r="A58" s="1" t="s">
        <v>89</v>
      </c>
      <c r="B58" s="1" t="s">
        <v>133</v>
      </c>
      <c r="C58" s="8" t="s">
        <v>202</v>
      </c>
      <c r="D58" s="12"/>
    </row>
    <row r="59" spans="1:4">
      <c r="A59" s="1" t="s">
        <v>89</v>
      </c>
      <c r="B59" s="1" t="s">
        <v>133</v>
      </c>
      <c r="C59" s="8" t="s">
        <v>201</v>
      </c>
      <c r="D59" s="3"/>
    </row>
    <row r="60" spans="1:4">
      <c r="A60" s="1" t="s">
        <v>89</v>
      </c>
      <c r="B60" s="1" t="s">
        <v>133</v>
      </c>
      <c r="C60" s="8" t="s">
        <v>136</v>
      </c>
      <c r="D60" s="3"/>
    </row>
    <row r="61" spans="1:4">
      <c r="A61" s="1" t="s">
        <v>89</v>
      </c>
      <c r="B61" s="1" t="s">
        <v>133</v>
      </c>
      <c r="C61" s="8" t="s">
        <v>137</v>
      </c>
      <c r="D61" s="3"/>
    </row>
    <row r="62" spans="1:4">
      <c r="A62" s="1" t="s">
        <v>89</v>
      </c>
      <c r="B62" s="1" t="s">
        <v>133</v>
      </c>
      <c r="C62" s="8" t="s">
        <v>138</v>
      </c>
      <c r="D62" s="3"/>
    </row>
    <row r="63" spans="1:4">
      <c r="A63" s="1" t="s">
        <v>89</v>
      </c>
      <c r="B63" s="1" t="s">
        <v>133</v>
      </c>
      <c r="C63" s="8" t="s">
        <v>139</v>
      </c>
      <c r="D63" s="3"/>
    </row>
    <row r="64" spans="1:4">
      <c r="A64" s="1" t="s">
        <v>89</v>
      </c>
      <c r="B64" s="1" t="s">
        <v>133</v>
      </c>
      <c r="C64" s="8" t="s">
        <v>140</v>
      </c>
      <c r="D64" s="3"/>
    </row>
    <row r="65" spans="1:4">
      <c r="A65" s="1" t="s">
        <v>89</v>
      </c>
      <c r="B65" s="1" t="s">
        <v>133</v>
      </c>
      <c r="C65" s="8" t="s">
        <v>141</v>
      </c>
      <c r="D65" s="3"/>
    </row>
    <row r="66" spans="1:4">
      <c r="A66" s="1" t="s">
        <v>89</v>
      </c>
      <c r="B66" s="1" t="s">
        <v>133</v>
      </c>
      <c r="C66" s="9" t="s">
        <v>142</v>
      </c>
      <c r="D66" s="3"/>
    </row>
    <row r="67" spans="1:4">
      <c r="A67" s="1" t="s">
        <v>89</v>
      </c>
      <c r="B67" s="1" t="s">
        <v>133</v>
      </c>
      <c r="C67" s="8" t="s">
        <v>143</v>
      </c>
      <c r="D67" s="3"/>
    </row>
    <row r="68" spans="1:4">
      <c r="A68" s="1" t="s">
        <v>89</v>
      </c>
      <c r="B68" s="1" t="s">
        <v>133</v>
      </c>
      <c r="C68" s="8" t="s">
        <v>144</v>
      </c>
      <c r="D68" s="3"/>
    </row>
    <row r="69" spans="1:4">
      <c r="A69" s="1" t="s">
        <v>89</v>
      </c>
      <c r="B69" s="1" t="s">
        <v>133</v>
      </c>
      <c r="C69" s="8" t="s">
        <v>145</v>
      </c>
      <c r="D69" s="3"/>
    </row>
    <row r="70" spans="1:4">
      <c r="A70" s="1" t="s">
        <v>89</v>
      </c>
      <c r="B70" s="1" t="s">
        <v>133</v>
      </c>
      <c r="C70" s="8" t="s">
        <v>146</v>
      </c>
      <c r="D70" s="3"/>
    </row>
    <row r="71" spans="1:4">
      <c r="A71" s="1" t="s">
        <v>89</v>
      </c>
      <c r="B71" s="1" t="s">
        <v>81</v>
      </c>
      <c r="C71" s="8" t="s">
        <v>268</v>
      </c>
      <c r="D71" s="3"/>
    </row>
    <row r="72" spans="1:4">
      <c r="A72" s="1" t="s">
        <v>89</v>
      </c>
      <c r="B72" s="1" t="s">
        <v>133</v>
      </c>
      <c r="C72" s="8" t="s">
        <v>270</v>
      </c>
      <c r="D72" s="3"/>
    </row>
    <row r="73" spans="1:4">
      <c r="A73" s="1" t="s">
        <v>89</v>
      </c>
      <c r="B73" s="1" t="s">
        <v>133</v>
      </c>
      <c r="C73" s="8" t="s">
        <v>269</v>
      </c>
      <c r="D73" s="3"/>
    </row>
    <row r="74" spans="1:4">
      <c r="A74" s="1" t="s">
        <v>89</v>
      </c>
      <c r="B74" s="1" t="s">
        <v>133</v>
      </c>
      <c r="C74" s="8" t="s">
        <v>200</v>
      </c>
      <c r="D74" s="3"/>
    </row>
    <row r="75" spans="1:4">
      <c r="A75" s="1" t="s">
        <v>89</v>
      </c>
      <c r="B75" s="5" t="s">
        <v>173</v>
      </c>
      <c r="C75" s="8" t="s">
        <v>174</v>
      </c>
      <c r="D75" s="3"/>
    </row>
    <row r="76" spans="1:4">
      <c r="A76" s="1" t="s">
        <v>89</v>
      </c>
      <c r="B76" s="5" t="s">
        <v>173</v>
      </c>
      <c r="C76" s="8" t="s">
        <v>175</v>
      </c>
      <c r="D76" s="3"/>
    </row>
    <row r="77" spans="1:4">
      <c r="A77" s="1" t="s">
        <v>89</v>
      </c>
      <c r="B77" s="5" t="s">
        <v>173</v>
      </c>
      <c r="C77" s="8" t="s">
        <v>176</v>
      </c>
      <c r="D77" s="3"/>
    </row>
  </sheetData>
  <phoneticPr fontId="8"/>
  <pageMargins left="0.7" right="0.7" top="0.75" bottom="0.75" header="0.3" footer="0.3"/>
  <pageSetup paperSize="9" scale="51"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0"/>
  <sheetViews>
    <sheetView view="pageBreakPreview" zoomScale="80" zoomScaleNormal="80" zoomScaleSheetLayoutView="80" workbookViewId="0">
      <selection activeCell="G26" sqref="G26"/>
    </sheetView>
  </sheetViews>
  <sheetFormatPr defaultColWidth="9" defaultRowHeight="18.95" customHeight="1"/>
  <cols>
    <col min="1" max="2" width="3.5" style="189" customWidth="1"/>
    <col min="3" max="3" width="16.125" style="189" customWidth="1"/>
    <col min="4" max="4" width="12.625" style="189" customWidth="1"/>
    <col min="5" max="5" width="3" style="189" bestFit="1" customWidth="1"/>
    <col min="6" max="6" width="8.5" style="189" customWidth="1"/>
    <col min="7" max="7" width="12.625" style="189" customWidth="1"/>
    <col min="8" max="8" width="12.625" style="190" customWidth="1"/>
    <col min="9" max="10" width="3.5" style="189" customWidth="1"/>
    <col min="11" max="12" width="16.875" style="189" customWidth="1"/>
    <col min="13" max="13" width="14.375" style="189" customWidth="1"/>
    <col min="14" max="14" width="12.625" style="190" customWidth="1"/>
    <col min="15" max="15" width="78" style="189" customWidth="1"/>
    <col min="16" max="16384" width="9" style="189"/>
  </cols>
  <sheetData>
    <row r="1" spans="1:15" ht="18.95" customHeight="1">
      <c r="A1" s="285" t="s">
        <v>366</v>
      </c>
      <c r="M1" s="191"/>
      <c r="N1" s="304"/>
      <c r="O1" s="518"/>
    </row>
    <row r="2" spans="1:15" ht="18.95" customHeight="1">
      <c r="A2" s="973" t="s">
        <v>36</v>
      </c>
      <c r="B2" s="973"/>
      <c r="C2" s="193"/>
      <c r="D2" s="192"/>
      <c r="E2" s="192"/>
      <c r="F2" s="192"/>
      <c r="G2" s="192"/>
      <c r="H2" s="194"/>
      <c r="I2" s="192"/>
      <c r="J2" s="192"/>
      <c r="K2" s="192"/>
      <c r="L2" s="192"/>
      <c r="M2" s="195"/>
      <c r="N2" s="196"/>
      <c r="O2" s="307" t="s">
        <v>260</v>
      </c>
    </row>
    <row r="3" spans="1:15" ht="18.95" customHeight="1">
      <c r="A3" s="974" t="s">
        <v>37</v>
      </c>
      <c r="B3" s="975"/>
      <c r="C3" s="976" t="s">
        <v>38</v>
      </c>
      <c r="D3" s="977"/>
      <c r="E3" s="977"/>
      <c r="F3" s="977"/>
      <c r="G3" s="978"/>
      <c r="H3" s="197" t="s">
        <v>368</v>
      </c>
      <c r="I3" s="976" t="s">
        <v>37</v>
      </c>
      <c r="J3" s="979"/>
      <c r="K3" s="976" t="s">
        <v>39</v>
      </c>
      <c r="L3" s="980"/>
      <c r="M3" s="979"/>
      <c r="N3" s="197" t="s">
        <v>370</v>
      </c>
      <c r="O3" s="972" t="s">
        <v>531</v>
      </c>
    </row>
    <row r="4" spans="1:15" ht="18.95" customHeight="1">
      <c r="A4" s="988" t="s">
        <v>229</v>
      </c>
      <c r="B4" s="989"/>
      <c r="C4" s="1023" t="s">
        <v>261</v>
      </c>
      <c r="D4" s="1023"/>
      <c r="E4" s="1023"/>
      <c r="F4" s="1024"/>
      <c r="G4" s="198" t="b">
        <v>0</v>
      </c>
      <c r="H4" s="199">
        <f>IF(G4=TRUE,別紙入場料詳細!E3,G27)</f>
        <v>0</v>
      </c>
      <c r="I4" s="988" t="s">
        <v>218</v>
      </c>
      <c r="J4" s="989"/>
      <c r="K4" s="981"/>
      <c r="L4" s="982"/>
      <c r="M4" s="200"/>
      <c r="N4" s="199">
        <f>SUM(M4:M8)</f>
        <v>0</v>
      </c>
      <c r="O4" s="972"/>
    </row>
    <row r="5" spans="1:15" ht="18.95" customHeight="1">
      <c r="A5" s="990"/>
      <c r="B5" s="991"/>
      <c r="C5" s="224" t="s">
        <v>41</v>
      </c>
      <c r="D5" s="1025">
        <f>個表1!H7</f>
        <v>0</v>
      </c>
      <c r="E5" s="1025"/>
      <c r="F5" s="1025"/>
      <c r="G5" s="1026"/>
      <c r="H5" s="201"/>
      <c r="I5" s="990"/>
      <c r="J5" s="991"/>
      <c r="K5" s="983"/>
      <c r="L5" s="984"/>
      <c r="M5" s="202"/>
      <c r="N5" s="201"/>
      <c r="O5" s="972"/>
    </row>
    <row r="6" spans="1:15" ht="18.95" customHeight="1">
      <c r="A6" s="990"/>
      <c r="B6" s="991"/>
      <c r="C6" s="225" t="s">
        <v>71</v>
      </c>
      <c r="D6" s="279"/>
      <c r="E6" s="985" t="s">
        <v>216</v>
      </c>
      <c r="F6" s="986"/>
      <c r="G6" s="287"/>
      <c r="H6" s="201"/>
      <c r="I6" s="990"/>
      <c r="J6" s="991"/>
      <c r="K6" s="983"/>
      <c r="L6" s="984"/>
      <c r="M6" s="202"/>
      <c r="N6" s="201"/>
      <c r="O6" s="972"/>
    </row>
    <row r="7" spans="1:15" ht="18.95" customHeight="1">
      <c r="A7" s="990"/>
      <c r="B7" s="991"/>
      <c r="C7" s="224" t="s">
        <v>42</v>
      </c>
      <c r="D7" s="288">
        <f>D6-G6</f>
        <v>0</v>
      </c>
      <c r="E7" s="977" t="s">
        <v>217</v>
      </c>
      <c r="F7" s="987"/>
      <c r="G7" s="289">
        <f>個表1!G7</f>
        <v>0</v>
      </c>
      <c r="H7" s="201"/>
      <c r="I7" s="990"/>
      <c r="J7" s="991"/>
      <c r="K7" s="983"/>
      <c r="L7" s="984"/>
      <c r="M7" s="202"/>
      <c r="N7" s="201"/>
      <c r="O7" s="972"/>
    </row>
    <row r="8" spans="1:15" ht="18.95" customHeight="1">
      <c r="A8" s="990"/>
      <c r="B8" s="991"/>
      <c r="C8" s="977" t="s">
        <v>43</v>
      </c>
      <c r="D8" s="977"/>
      <c r="E8" s="977"/>
      <c r="F8" s="987"/>
      <c r="G8" s="286">
        <f>D7*G7</f>
        <v>0</v>
      </c>
      <c r="H8" s="201"/>
      <c r="I8" s="992"/>
      <c r="J8" s="993"/>
      <c r="K8" s="996"/>
      <c r="L8" s="997"/>
      <c r="M8" s="228"/>
      <c r="N8" s="201"/>
      <c r="O8" s="972"/>
    </row>
    <row r="9" spans="1:15" ht="18.95" customHeight="1">
      <c r="A9" s="990"/>
      <c r="B9" s="991"/>
      <c r="C9" s="221" t="s">
        <v>44</v>
      </c>
      <c r="D9" s="1027">
        <f>F25-F24</f>
        <v>0</v>
      </c>
      <c r="E9" s="1027"/>
      <c r="F9" s="206" t="s">
        <v>45</v>
      </c>
      <c r="G9" s="209">
        <f>IF(ISERROR((F25-F24)/(D7*G7))=TRUE,0,(F25-F24)/(D7*G7))</f>
        <v>0</v>
      </c>
      <c r="H9" s="204"/>
      <c r="I9" s="988" t="s">
        <v>220</v>
      </c>
      <c r="J9" s="989"/>
      <c r="K9" s="983"/>
      <c r="L9" s="984"/>
      <c r="M9" s="205"/>
      <c r="N9" s="199">
        <f>SUM(M9:M13)</f>
        <v>0</v>
      </c>
      <c r="O9" s="972"/>
    </row>
    <row r="10" spans="1:15" ht="18.95" customHeight="1">
      <c r="A10" s="990"/>
      <c r="B10" s="991"/>
      <c r="C10" s="222" t="s">
        <v>46</v>
      </c>
      <c r="D10" s="1028">
        <f>SUM(F13:F24)</f>
        <v>0</v>
      </c>
      <c r="E10" s="1028"/>
      <c r="F10" s="203" t="s">
        <v>47</v>
      </c>
      <c r="G10" s="211">
        <f>IF(ISERROR(F25/(D7*G7))=TRUE,0,(F25/(D7*G7)))</f>
        <v>0</v>
      </c>
      <c r="H10" s="204"/>
      <c r="I10" s="990"/>
      <c r="J10" s="991"/>
      <c r="K10" s="983"/>
      <c r="L10" s="984"/>
      <c r="M10" s="205"/>
      <c r="N10" s="201"/>
      <c r="O10" s="972"/>
    </row>
    <row r="11" spans="1:15" ht="18.95" customHeight="1">
      <c r="A11" s="990"/>
      <c r="B11" s="991"/>
      <c r="C11" s="1029" t="s">
        <v>195</v>
      </c>
      <c r="D11" s="1029"/>
      <c r="E11" s="1029"/>
      <c r="F11" s="1029"/>
      <c r="G11" s="1030"/>
      <c r="H11" s="204"/>
      <c r="I11" s="990"/>
      <c r="J11" s="991"/>
      <c r="K11" s="1000"/>
      <c r="L11" s="1001"/>
      <c r="M11" s="205"/>
      <c r="N11" s="201"/>
      <c r="O11" s="972"/>
    </row>
    <row r="12" spans="1:15" ht="18.95" customHeight="1">
      <c r="A12" s="990"/>
      <c r="B12" s="991"/>
      <c r="C12" s="221" t="s">
        <v>198</v>
      </c>
      <c r="D12" s="206" t="s">
        <v>199</v>
      </c>
      <c r="E12" s="206" t="s">
        <v>48</v>
      </c>
      <c r="F12" s="206" t="s">
        <v>49</v>
      </c>
      <c r="G12" s="212" t="s">
        <v>50</v>
      </c>
      <c r="H12" s="204"/>
      <c r="I12" s="990"/>
      <c r="J12" s="991"/>
      <c r="K12" s="1000"/>
      <c r="L12" s="1001"/>
      <c r="M12" s="205"/>
      <c r="N12" s="201"/>
      <c r="O12" s="972"/>
    </row>
    <row r="13" spans="1:15" ht="18.95" customHeight="1">
      <c r="A13" s="990"/>
      <c r="B13" s="991"/>
      <c r="C13" s="226"/>
      <c r="D13" s="242"/>
      <c r="E13" s="213" t="s">
        <v>48</v>
      </c>
      <c r="F13" s="242"/>
      <c r="G13" s="214">
        <f t="shared" ref="G13:G18" si="0">D13*F13</f>
        <v>0</v>
      </c>
      <c r="H13" s="201"/>
      <c r="I13" s="990"/>
      <c r="J13" s="991"/>
      <c r="K13" s="1000"/>
      <c r="L13" s="1001"/>
      <c r="M13" s="205"/>
      <c r="N13" s="208"/>
      <c r="O13" s="972"/>
    </row>
    <row r="14" spans="1:15" ht="18.95" customHeight="1">
      <c r="A14" s="990"/>
      <c r="B14" s="991"/>
      <c r="C14" s="226"/>
      <c r="D14" s="242"/>
      <c r="E14" s="213" t="s">
        <v>48</v>
      </c>
      <c r="F14" s="242"/>
      <c r="G14" s="214">
        <f t="shared" si="0"/>
        <v>0</v>
      </c>
      <c r="H14" s="201"/>
      <c r="I14" s="988" t="s">
        <v>219</v>
      </c>
      <c r="J14" s="989"/>
      <c r="K14" s="998"/>
      <c r="L14" s="999"/>
      <c r="M14" s="210"/>
      <c r="N14" s="199">
        <f>SUM(M14:M18)</f>
        <v>0</v>
      </c>
      <c r="O14" s="972"/>
    </row>
    <row r="15" spans="1:15" ht="18.95" customHeight="1">
      <c r="A15" s="990"/>
      <c r="B15" s="991"/>
      <c r="C15" s="226"/>
      <c r="D15" s="242"/>
      <c r="E15" s="213" t="s">
        <v>48</v>
      </c>
      <c r="F15" s="242"/>
      <c r="G15" s="214">
        <f t="shared" si="0"/>
        <v>0</v>
      </c>
      <c r="H15" s="201"/>
      <c r="I15" s="990"/>
      <c r="J15" s="991"/>
      <c r="K15" s="1000"/>
      <c r="L15" s="1001"/>
      <c r="M15" s="205"/>
      <c r="N15" s="229"/>
      <c r="O15" s="972"/>
    </row>
    <row r="16" spans="1:15" ht="18.95" customHeight="1">
      <c r="A16" s="990"/>
      <c r="B16" s="991"/>
      <c r="C16" s="226"/>
      <c r="D16" s="242"/>
      <c r="E16" s="213" t="s">
        <v>48</v>
      </c>
      <c r="F16" s="242"/>
      <c r="G16" s="214">
        <f t="shared" si="0"/>
        <v>0</v>
      </c>
      <c r="H16" s="201"/>
      <c r="I16" s="990"/>
      <c r="J16" s="991"/>
      <c r="K16" s="1000"/>
      <c r="L16" s="1001"/>
      <c r="M16" s="205"/>
      <c r="N16" s="215"/>
      <c r="O16" s="972"/>
    </row>
    <row r="17" spans="1:15" ht="18.95" customHeight="1">
      <c r="A17" s="990"/>
      <c r="B17" s="991"/>
      <c r="C17" s="226"/>
      <c r="D17" s="242"/>
      <c r="E17" s="213" t="s">
        <v>48</v>
      </c>
      <c r="F17" s="242"/>
      <c r="G17" s="214">
        <f t="shared" si="0"/>
        <v>0</v>
      </c>
      <c r="H17" s="201"/>
      <c r="I17" s="990"/>
      <c r="J17" s="991"/>
      <c r="K17" s="1000"/>
      <c r="L17" s="1001"/>
      <c r="M17" s="205"/>
      <c r="N17" s="201"/>
      <c r="O17" s="972"/>
    </row>
    <row r="18" spans="1:15" ht="18.95" customHeight="1">
      <c r="A18" s="990"/>
      <c r="B18" s="991"/>
      <c r="C18" s="226"/>
      <c r="D18" s="242"/>
      <c r="E18" s="213" t="s">
        <v>48</v>
      </c>
      <c r="F18" s="242"/>
      <c r="G18" s="214">
        <f t="shared" si="0"/>
        <v>0</v>
      </c>
      <c r="H18" s="201"/>
      <c r="I18" s="992"/>
      <c r="J18" s="993"/>
      <c r="K18" s="1002"/>
      <c r="L18" s="1003"/>
      <c r="M18" s="207"/>
      <c r="N18" s="215"/>
      <c r="O18" s="972"/>
    </row>
    <row r="19" spans="1:15" ht="18.95" customHeight="1">
      <c r="A19" s="990"/>
      <c r="B19" s="991"/>
      <c r="C19" s="227"/>
      <c r="D19" s="242"/>
      <c r="E19" s="213" t="s">
        <v>48</v>
      </c>
      <c r="F19" s="242"/>
      <c r="G19" s="214">
        <f t="shared" ref="G19" si="1">D19*F19</f>
        <v>0</v>
      </c>
      <c r="H19" s="201"/>
      <c r="I19" s="988" t="s">
        <v>40</v>
      </c>
      <c r="J19" s="989"/>
      <c r="K19" s="998"/>
      <c r="L19" s="999"/>
      <c r="M19" s="210"/>
      <c r="N19" s="199">
        <f>SUM(M19:M25)</f>
        <v>0</v>
      </c>
      <c r="O19" s="517"/>
    </row>
    <row r="20" spans="1:15" ht="18.95" customHeight="1">
      <c r="A20" s="990"/>
      <c r="B20" s="991"/>
      <c r="C20" s="227"/>
      <c r="D20" s="242"/>
      <c r="E20" s="213" t="s">
        <v>48</v>
      </c>
      <c r="F20" s="242"/>
      <c r="G20" s="214">
        <f>D20*F20</f>
        <v>0</v>
      </c>
      <c r="H20" s="201"/>
      <c r="I20" s="990"/>
      <c r="J20" s="991"/>
      <c r="K20" s="983"/>
      <c r="L20" s="984"/>
      <c r="M20" s="205"/>
      <c r="N20" s="201"/>
      <c r="O20" s="517"/>
    </row>
    <row r="21" spans="1:15" ht="18.95" customHeight="1">
      <c r="A21" s="990"/>
      <c r="B21" s="991"/>
      <c r="C21" s="227"/>
      <c r="D21" s="242"/>
      <c r="E21" s="213" t="s">
        <v>48</v>
      </c>
      <c r="F21" s="242"/>
      <c r="G21" s="214">
        <f>D21*F21</f>
        <v>0</v>
      </c>
      <c r="H21" s="201"/>
      <c r="I21" s="990"/>
      <c r="J21" s="991"/>
      <c r="K21" s="983"/>
      <c r="L21" s="984"/>
      <c r="M21" s="205"/>
      <c r="N21" s="201"/>
      <c r="O21" s="517"/>
    </row>
    <row r="22" spans="1:15" ht="18.95" hidden="1" customHeight="1">
      <c r="A22" s="990"/>
      <c r="B22" s="991"/>
      <c r="C22" s="377" t="s">
        <v>455</v>
      </c>
      <c r="D22" s="417" t="s">
        <v>456</v>
      </c>
      <c r="E22" s="1019" t="s">
        <v>457</v>
      </c>
      <c r="F22" s="1020"/>
      <c r="G22" s="418" t="s">
        <v>458</v>
      </c>
      <c r="H22" s="378"/>
      <c r="I22" s="990"/>
      <c r="J22" s="991"/>
      <c r="K22" s="983"/>
      <c r="L22" s="984"/>
      <c r="M22" s="205"/>
      <c r="N22" s="201"/>
      <c r="O22" s="517" t="s">
        <v>532</v>
      </c>
    </row>
    <row r="23" spans="1:15" ht="14.25" hidden="1" customHeight="1">
      <c r="A23" s="990"/>
      <c r="B23" s="991"/>
      <c r="C23" s="379" t="s">
        <v>459</v>
      </c>
      <c r="D23" s="419"/>
      <c r="E23" s="1021"/>
      <c r="F23" s="1022"/>
      <c r="G23" s="420"/>
      <c r="H23" s="378"/>
      <c r="I23" s="990"/>
      <c r="J23" s="991"/>
      <c r="K23" s="983"/>
      <c r="L23" s="984"/>
      <c r="M23" s="205"/>
      <c r="N23" s="201"/>
      <c r="O23" s="517" t="s">
        <v>533</v>
      </c>
    </row>
    <row r="24" spans="1:15" ht="18.95" customHeight="1">
      <c r="A24" s="990"/>
      <c r="B24" s="991"/>
      <c r="C24" s="1004" t="s">
        <v>52</v>
      </c>
      <c r="D24" s="1005"/>
      <c r="E24" s="1005"/>
      <c r="F24" s="242"/>
      <c r="G24" s="214">
        <v>0</v>
      </c>
      <c r="H24" s="204"/>
      <c r="I24" s="990"/>
      <c r="J24" s="991"/>
      <c r="K24" s="983"/>
      <c r="L24" s="984"/>
      <c r="M24" s="205"/>
      <c r="N24" s="201"/>
      <c r="O24" s="972" t="s">
        <v>517</v>
      </c>
    </row>
    <row r="25" spans="1:15" ht="18.95" customHeight="1">
      <c r="A25" s="990"/>
      <c r="B25" s="991"/>
      <c r="C25" s="1006" t="s">
        <v>53</v>
      </c>
      <c r="D25" s="1006"/>
      <c r="E25" s="1004"/>
      <c r="F25" s="216">
        <f>SUM(F13:F24)</f>
        <v>0</v>
      </c>
      <c r="G25" s="214">
        <f>SUM(G13:G21)</f>
        <v>0</v>
      </c>
      <c r="H25" s="204"/>
      <c r="I25" s="992"/>
      <c r="J25" s="993"/>
      <c r="K25" s="996"/>
      <c r="L25" s="997"/>
      <c r="M25" s="207"/>
      <c r="N25" s="208"/>
      <c r="O25" s="972"/>
    </row>
    <row r="26" spans="1:15" ht="18.95" customHeight="1">
      <c r="A26" s="990"/>
      <c r="B26" s="991"/>
      <c r="C26" s="1007" t="s">
        <v>72</v>
      </c>
      <c r="D26" s="1007"/>
      <c r="E26" s="1007"/>
      <c r="F26" s="1008"/>
      <c r="G26" s="217"/>
      <c r="H26" s="201"/>
      <c r="I26" s="988" t="s">
        <v>51</v>
      </c>
      <c r="J26" s="989"/>
      <c r="K26" s="981"/>
      <c r="L26" s="982"/>
      <c r="M26" s="210"/>
      <c r="N26" s="201">
        <f>SUM(M26:M31)</f>
        <v>0</v>
      </c>
      <c r="O26" s="971" t="s">
        <v>518</v>
      </c>
    </row>
    <row r="27" spans="1:15" ht="18.95" customHeight="1">
      <c r="A27" s="992"/>
      <c r="B27" s="993"/>
      <c r="C27" s="994" t="s">
        <v>55</v>
      </c>
      <c r="D27" s="994"/>
      <c r="E27" s="995"/>
      <c r="F27" s="219">
        <f>F25</f>
        <v>0</v>
      </c>
      <c r="G27" s="220">
        <f>G25+G26</f>
        <v>0</v>
      </c>
      <c r="H27" s="208"/>
      <c r="I27" s="990"/>
      <c r="J27" s="991"/>
      <c r="K27" s="983"/>
      <c r="L27" s="984"/>
      <c r="M27" s="205"/>
      <c r="N27" s="229"/>
      <c r="O27" s="971"/>
    </row>
    <row r="28" spans="1:15" ht="18.95" customHeight="1">
      <c r="A28" s="988" t="s">
        <v>271</v>
      </c>
      <c r="B28" s="989"/>
      <c r="C28" s="1010"/>
      <c r="D28" s="1010"/>
      <c r="E28" s="1010"/>
      <c r="F28" s="1011"/>
      <c r="G28" s="523"/>
      <c r="H28" s="199">
        <f>SUM(G28:G32)</f>
        <v>0</v>
      </c>
      <c r="I28" s="990"/>
      <c r="J28" s="991"/>
      <c r="K28" s="983"/>
      <c r="L28" s="984"/>
      <c r="M28" s="205"/>
      <c r="N28" s="229"/>
      <c r="O28" s="516"/>
    </row>
    <row r="29" spans="1:15" ht="18.95" customHeight="1">
      <c r="A29" s="990"/>
      <c r="B29" s="991"/>
      <c r="C29" s="1012"/>
      <c r="D29" s="1013"/>
      <c r="E29" s="1013"/>
      <c r="F29" s="1014"/>
      <c r="G29" s="277"/>
      <c r="H29" s="201"/>
      <c r="I29" s="990"/>
      <c r="J29" s="991"/>
      <c r="K29" s="983"/>
      <c r="L29" s="984"/>
      <c r="M29" s="205"/>
      <c r="N29" s="229"/>
      <c r="O29" s="519" t="s">
        <v>519</v>
      </c>
    </row>
    <row r="30" spans="1:15" ht="18.95" customHeight="1">
      <c r="A30" s="990"/>
      <c r="B30" s="991"/>
      <c r="C30" s="1012"/>
      <c r="D30" s="1013"/>
      <c r="E30" s="1013"/>
      <c r="F30" s="1014"/>
      <c r="G30" s="524"/>
      <c r="H30" s="201"/>
      <c r="I30" s="990"/>
      <c r="J30" s="991"/>
      <c r="K30" s="983"/>
      <c r="L30" s="984"/>
      <c r="M30" s="205"/>
      <c r="N30" s="229"/>
      <c r="O30" s="519" t="s">
        <v>276</v>
      </c>
    </row>
    <row r="31" spans="1:15" ht="18.95" customHeight="1">
      <c r="A31" s="990"/>
      <c r="B31" s="991"/>
      <c r="C31" s="1013"/>
      <c r="D31" s="1013"/>
      <c r="E31" s="1013"/>
      <c r="F31" s="1014"/>
      <c r="G31" s="277"/>
      <c r="H31" s="201"/>
      <c r="I31" s="1016" t="s">
        <v>277</v>
      </c>
      <c r="J31" s="1017"/>
      <c r="K31" s="1017"/>
      <c r="L31" s="1017"/>
      <c r="M31" s="1018"/>
      <c r="N31" s="303">
        <f>総表!J43</f>
        <v>0</v>
      </c>
    </row>
    <row r="32" spans="1:15" ht="18.95" customHeight="1">
      <c r="A32" s="992"/>
      <c r="B32" s="993"/>
      <c r="C32" s="1015"/>
      <c r="D32" s="1015"/>
      <c r="E32" s="1015"/>
      <c r="F32" s="1015"/>
      <c r="G32" s="278"/>
      <c r="H32" s="208"/>
      <c r="I32" s="1009" t="s">
        <v>54</v>
      </c>
      <c r="J32" s="1009"/>
      <c r="K32" s="1009"/>
      <c r="L32" s="1009"/>
      <c r="M32" s="1009"/>
      <c r="N32" s="291">
        <f>N33-H4-H28-N4-N9-N14-N19-N26-N31</f>
        <v>0</v>
      </c>
      <c r="O32" s="525"/>
    </row>
    <row r="33" spans="1:14" ht="18.95" customHeight="1">
      <c r="A33" s="1016" t="s">
        <v>230</v>
      </c>
      <c r="B33" s="1017"/>
      <c r="C33" s="1017"/>
      <c r="D33" s="1017"/>
      <c r="E33" s="1017"/>
      <c r="F33" s="1017"/>
      <c r="G33" s="1018"/>
      <c r="H33" s="218">
        <f>H4+H28</f>
        <v>0</v>
      </c>
      <c r="I33" s="1056" t="s">
        <v>56</v>
      </c>
      <c r="J33" s="1057"/>
      <c r="K33" s="1057"/>
      <c r="L33" s="1057"/>
      <c r="M33" s="1057"/>
      <c r="N33" s="208">
        <f>N58</f>
        <v>0</v>
      </c>
    </row>
    <row r="34" spans="1:14" ht="18.95" customHeight="1">
      <c r="A34" s="1013" t="s">
        <v>57</v>
      </c>
      <c r="B34" s="1013"/>
      <c r="C34" s="1038"/>
      <c r="D34" s="1038"/>
      <c r="E34" s="1038"/>
      <c r="F34" s="1038"/>
      <c r="G34" s="1038"/>
      <c r="I34" s="1036"/>
      <c r="J34" s="1036"/>
      <c r="K34" s="1036"/>
      <c r="L34" s="1036"/>
      <c r="M34" s="1036"/>
      <c r="N34" s="1036"/>
    </row>
    <row r="35" spans="1:14" ht="18.95" customHeight="1">
      <c r="A35" s="1044" t="s">
        <v>58</v>
      </c>
      <c r="B35" s="1044"/>
      <c r="C35" s="1044" t="s">
        <v>39</v>
      </c>
      <c r="D35" s="1044"/>
      <c r="E35" s="1044"/>
      <c r="F35" s="1044"/>
      <c r="G35" s="1044"/>
      <c r="H35" s="197" t="s">
        <v>370</v>
      </c>
      <c r="I35" s="1044" t="s">
        <v>58</v>
      </c>
      <c r="J35" s="1044"/>
      <c r="K35" s="1044" t="s">
        <v>38</v>
      </c>
      <c r="L35" s="1044"/>
      <c r="M35" s="1044"/>
      <c r="N35" s="197" t="s">
        <v>370</v>
      </c>
    </row>
    <row r="36" spans="1:14" ht="18.95" customHeight="1">
      <c r="A36" s="1050" t="s">
        <v>221</v>
      </c>
      <c r="B36" s="1053" t="s">
        <v>59</v>
      </c>
      <c r="C36" s="981"/>
      <c r="D36" s="1035"/>
      <c r="E36" s="1035"/>
      <c r="F36" s="982"/>
      <c r="G36" s="210"/>
      <c r="H36" s="199">
        <f>SUM(G36:G48)</f>
        <v>0</v>
      </c>
      <c r="I36" s="1032" t="s">
        <v>221</v>
      </c>
      <c r="J36" s="1047" t="s">
        <v>185</v>
      </c>
      <c r="K36" s="981"/>
      <c r="L36" s="982"/>
      <c r="M36" s="210"/>
      <c r="N36" s="199">
        <f>SUM(M36:M48)</f>
        <v>0</v>
      </c>
    </row>
    <row r="37" spans="1:14" ht="18.95" customHeight="1">
      <c r="A37" s="1050"/>
      <c r="B37" s="1054"/>
      <c r="C37" s="983"/>
      <c r="D37" s="1031"/>
      <c r="E37" s="1031"/>
      <c r="F37" s="984"/>
      <c r="G37" s="205"/>
      <c r="H37" s="201"/>
      <c r="I37" s="1033"/>
      <c r="J37" s="1048"/>
      <c r="K37" s="983"/>
      <c r="L37" s="984"/>
      <c r="M37" s="205"/>
      <c r="N37" s="201"/>
    </row>
    <row r="38" spans="1:14" ht="18.95" customHeight="1">
      <c r="A38" s="1050"/>
      <c r="B38" s="1054"/>
      <c r="C38" s="983"/>
      <c r="D38" s="1031"/>
      <c r="E38" s="1031"/>
      <c r="F38" s="984"/>
      <c r="G38" s="205"/>
      <c r="H38" s="201"/>
      <c r="I38" s="1033"/>
      <c r="J38" s="1048"/>
      <c r="K38" s="983"/>
      <c r="L38" s="984"/>
      <c r="M38" s="205"/>
      <c r="N38" s="201"/>
    </row>
    <row r="39" spans="1:14" ht="18.95" customHeight="1">
      <c r="A39" s="1050"/>
      <c r="B39" s="1054"/>
      <c r="C39" s="983"/>
      <c r="D39" s="1031"/>
      <c r="E39" s="1031"/>
      <c r="F39" s="984"/>
      <c r="G39" s="205"/>
      <c r="H39" s="201"/>
      <c r="I39" s="1033"/>
      <c r="J39" s="1048"/>
      <c r="K39" s="983"/>
      <c r="L39" s="984"/>
      <c r="M39" s="205"/>
      <c r="N39" s="201"/>
    </row>
    <row r="40" spans="1:14" ht="18.95" customHeight="1">
      <c r="A40" s="1050"/>
      <c r="B40" s="1054"/>
      <c r="C40" s="983"/>
      <c r="D40" s="1031"/>
      <c r="E40" s="1031"/>
      <c r="F40" s="984"/>
      <c r="G40" s="205"/>
      <c r="H40" s="201"/>
      <c r="I40" s="1033"/>
      <c r="J40" s="1048"/>
      <c r="K40" s="983"/>
      <c r="L40" s="984"/>
      <c r="M40" s="205"/>
      <c r="N40" s="201"/>
    </row>
    <row r="41" spans="1:14" ht="18.95" customHeight="1">
      <c r="A41" s="1050"/>
      <c r="B41" s="1054"/>
      <c r="C41" s="983"/>
      <c r="D41" s="1031"/>
      <c r="E41" s="1031"/>
      <c r="F41" s="984"/>
      <c r="G41" s="205"/>
      <c r="H41" s="201"/>
      <c r="I41" s="1033"/>
      <c r="J41" s="1048"/>
      <c r="K41" s="983"/>
      <c r="L41" s="984"/>
      <c r="M41" s="205"/>
      <c r="N41" s="201"/>
    </row>
    <row r="42" spans="1:14" ht="18.95" customHeight="1">
      <c r="A42" s="1050"/>
      <c r="B42" s="1054"/>
      <c r="C42" s="983"/>
      <c r="D42" s="1031"/>
      <c r="E42" s="1031"/>
      <c r="F42" s="984"/>
      <c r="G42" s="205"/>
      <c r="H42" s="201"/>
      <c r="I42" s="1033"/>
      <c r="J42" s="1048"/>
      <c r="K42" s="983"/>
      <c r="L42" s="984"/>
      <c r="M42" s="205"/>
      <c r="N42" s="201"/>
    </row>
    <row r="43" spans="1:14" ht="18.95" customHeight="1">
      <c r="A43" s="1050"/>
      <c r="B43" s="1054"/>
      <c r="C43" s="983"/>
      <c r="D43" s="1031"/>
      <c r="E43" s="1031"/>
      <c r="F43" s="984"/>
      <c r="G43" s="205"/>
      <c r="H43" s="201"/>
      <c r="I43" s="1033"/>
      <c r="J43" s="1048"/>
      <c r="K43" s="983"/>
      <c r="L43" s="984"/>
      <c r="M43" s="205"/>
      <c r="N43" s="201"/>
    </row>
    <row r="44" spans="1:14" ht="18.95" customHeight="1">
      <c r="A44" s="1050"/>
      <c r="B44" s="1054"/>
      <c r="C44" s="983"/>
      <c r="D44" s="1031"/>
      <c r="E44" s="1031"/>
      <c r="F44" s="984"/>
      <c r="G44" s="205"/>
      <c r="H44" s="201"/>
      <c r="I44" s="1033"/>
      <c r="J44" s="1048"/>
      <c r="K44" s="983"/>
      <c r="L44" s="984"/>
      <c r="M44" s="205"/>
      <c r="N44" s="201"/>
    </row>
    <row r="45" spans="1:14" ht="18.95" customHeight="1">
      <c r="A45" s="1050"/>
      <c r="B45" s="1054"/>
      <c r="C45" s="983"/>
      <c r="D45" s="1031"/>
      <c r="E45" s="1031"/>
      <c r="F45" s="984"/>
      <c r="G45" s="205"/>
      <c r="H45" s="201"/>
      <c r="I45" s="1033"/>
      <c r="J45" s="1048"/>
      <c r="K45" s="983"/>
      <c r="L45" s="984"/>
      <c r="M45" s="205"/>
      <c r="N45" s="201"/>
    </row>
    <row r="46" spans="1:14" ht="18.95" customHeight="1">
      <c r="A46" s="1050"/>
      <c r="B46" s="1054"/>
      <c r="C46" s="983"/>
      <c r="D46" s="1031"/>
      <c r="E46" s="1031"/>
      <c r="F46" s="984"/>
      <c r="G46" s="205"/>
      <c r="H46" s="201"/>
      <c r="I46" s="1033"/>
      <c r="J46" s="1048"/>
      <c r="K46" s="983"/>
      <c r="L46" s="984"/>
      <c r="M46" s="205"/>
      <c r="N46" s="201"/>
    </row>
    <row r="47" spans="1:14" ht="18.95" customHeight="1">
      <c r="A47" s="1050"/>
      <c r="B47" s="1054"/>
      <c r="C47" s="983"/>
      <c r="D47" s="1031"/>
      <c r="E47" s="1031"/>
      <c r="F47" s="984"/>
      <c r="G47" s="205"/>
      <c r="H47" s="201"/>
      <c r="I47" s="1033"/>
      <c r="J47" s="1048"/>
      <c r="K47" s="983"/>
      <c r="L47" s="984"/>
      <c r="M47" s="205"/>
      <c r="N47" s="201"/>
    </row>
    <row r="48" spans="1:14" ht="18.95" customHeight="1">
      <c r="A48" s="1050"/>
      <c r="B48" s="1055"/>
      <c r="C48" s="996"/>
      <c r="D48" s="1037"/>
      <c r="E48" s="1037"/>
      <c r="F48" s="997"/>
      <c r="G48" s="207"/>
      <c r="H48" s="208"/>
      <c r="I48" s="1033"/>
      <c r="J48" s="1049"/>
      <c r="K48" s="996"/>
      <c r="L48" s="997"/>
      <c r="M48" s="207"/>
      <c r="N48" s="208"/>
    </row>
    <row r="49" spans="1:14" ht="18.95" customHeight="1">
      <c r="A49" s="1051"/>
      <c r="B49" s="1041" t="s">
        <v>184</v>
      </c>
      <c r="C49" s="981"/>
      <c r="D49" s="1035"/>
      <c r="E49" s="1035"/>
      <c r="F49" s="982"/>
      <c r="G49" s="210"/>
      <c r="H49" s="199">
        <f>SUM(G49:G58)</f>
        <v>0</v>
      </c>
      <c r="I49" s="1033"/>
      <c r="J49" s="1045" t="s">
        <v>60</v>
      </c>
      <c r="K49" s="981"/>
      <c r="L49" s="982"/>
      <c r="M49" s="210"/>
      <c r="N49" s="199">
        <f>SUM(M49:M56)</f>
        <v>0</v>
      </c>
    </row>
    <row r="50" spans="1:14" ht="18.95" customHeight="1">
      <c r="A50" s="1051"/>
      <c r="B50" s="1042"/>
      <c r="C50" s="983"/>
      <c r="D50" s="1031"/>
      <c r="E50" s="1031"/>
      <c r="F50" s="984"/>
      <c r="G50" s="205"/>
      <c r="H50" s="201"/>
      <c r="I50" s="1033"/>
      <c r="J50" s="1046"/>
      <c r="K50" s="983"/>
      <c r="L50" s="984"/>
      <c r="M50" s="205"/>
      <c r="N50" s="201"/>
    </row>
    <row r="51" spans="1:14" ht="18.95" customHeight="1">
      <c r="A51" s="1051"/>
      <c r="B51" s="1042"/>
      <c r="C51" s="983"/>
      <c r="D51" s="1031"/>
      <c r="E51" s="1031"/>
      <c r="F51" s="984"/>
      <c r="G51" s="205"/>
      <c r="H51" s="201"/>
      <c r="I51" s="1033"/>
      <c r="J51" s="1046"/>
      <c r="K51" s="983"/>
      <c r="L51" s="984"/>
      <c r="M51" s="205"/>
      <c r="N51" s="201"/>
    </row>
    <row r="52" spans="1:14" ht="18.95" customHeight="1">
      <c r="A52" s="1051"/>
      <c r="B52" s="1042"/>
      <c r="C52" s="983"/>
      <c r="D52" s="1031"/>
      <c r="E52" s="1031"/>
      <c r="F52" s="984"/>
      <c r="G52" s="205"/>
      <c r="H52" s="201"/>
      <c r="I52" s="1033"/>
      <c r="J52" s="1046"/>
      <c r="K52" s="983"/>
      <c r="L52" s="984"/>
      <c r="M52" s="205"/>
      <c r="N52" s="201"/>
    </row>
    <row r="53" spans="1:14" ht="18.95" customHeight="1">
      <c r="A53" s="1051"/>
      <c r="B53" s="1042"/>
      <c r="C53" s="983"/>
      <c r="D53" s="1031"/>
      <c r="E53" s="1031"/>
      <c r="F53" s="984"/>
      <c r="G53" s="205"/>
      <c r="H53" s="201"/>
      <c r="I53" s="1033"/>
      <c r="J53" s="1046"/>
      <c r="K53" s="983"/>
      <c r="L53" s="984"/>
      <c r="M53" s="205"/>
      <c r="N53" s="201"/>
    </row>
    <row r="54" spans="1:14" ht="18.95" customHeight="1">
      <c r="A54" s="1051"/>
      <c r="B54" s="1042"/>
      <c r="C54" s="983"/>
      <c r="D54" s="1031"/>
      <c r="E54" s="1031"/>
      <c r="F54" s="984"/>
      <c r="G54" s="205"/>
      <c r="H54" s="201"/>
      <c r="I54" s="1033"/>
      <c r="J54" s="1046"/>
      <c r="K54" s="983"/>
      <c r="L54" s="984"/>
      <c r="M54" s="205"/>
      <c r="N54" s="201"/>
    </row>
    <row r="55" spans="1:14" ht="18.95" customHeight="1">
      <c r="A55" s="1051"/>
      <c r="B55" s="1042"/>
      <c r="C55" s="983"/>
      <c r="D55" s="1031"/>
      <c r="E55" s="1031"/>
      <c r="F55" s="984"/>
      <c r="G55" s="205"/>
      <c r="H55" s="201"/>
      <c r="I55" s="1033"/>
      <c r="J55" s="1046"/>
      <c r="K55" s="983"/>
      <c r="L55" s="984"/>
      <c r="M55" s="205"/>
      <c r="N55" s="201"/>
    </row>
    <row r="56" spans="1:14" ht="18.95" customHeight="1">
      <c r="A56" s="1051"/>
      <c r="B56" s="1042"/>
      <c r="C56" s="983"/>
      <c r="D56" s="1031"/>
      <c r="E56" s="1031"/>
      <c r="F56" s="984"/>
      <c r="G56" s="205"/>
      <c r="H56" s="201"/>
      <c r="I56" s="1034"/>
      <c r="J56" s="1046"/>
      <c r="K56" s="983"/>
      <c r="L56" s="984"/>
      <c r="M56" s="207"/>
      <c r="N56" s="201"/>
    </row>
    <row r="57" spans="1:14" ht="18.95" customHeight="1">
      <c r="A57" s="1051"/>
      <c r="B57" s="1042"/>
      <c r="C57" s="983"/>
      <c r="D57" s="1031"/>
      <c r="E57" s="1031"/>
      <c r="F57" s="984"/>
      <c r="G57" s="205"/>
      <c r="H57" s="201"/>
      <c r="I57" s="976" t="s">
        <v>369</v>
      </c>
      <c r="J57" s="977"/>
      <c r="K57" s="977"/>
      <c r="L57" s="977"/>
      <c r="M57" s="978"/>
      <c r="N57" s="218">
        <f>支出決算書!G10</f>
        <v>0</v>
      </c>
    </row>
    <row r="58" spans="1:14" ht="18.95" customHeight="1">
      <c r="A58" s="1052"/>
      <c r="B58" s="1043"/>
      <c r="C58" s="996"/>
      <c r="D58" s="1037"/>
      <c r="E58" s="1037"/>
      <c r="F58" s="997"/>
      <c r="G58" s="207"/>
      <c r="H58" s="208"/>
      <c r="I58" s="976" t="s">
        <v>231</v>
      </c>
      <c r="J58" s="977"/>
      <c r="K58" s="977"/>
      <c r="L58" s="977"/>
      <c r="M58" s="978"/>
      <c r="N58" s="218">
        <f>SUM(H36,H49,N36,N49,N57)</f>
        <v>0</v>
      </c>
    </row>
    <row r="59" spans="1:14" ht="18.95" customHeight="1">
      <c r="A59" s="1040" t="s">
        <v>183</v>
      </c>
      <c r="B59" s="1040"/>
      <c r="C59" s="1040"/>
      <c r="D59" s="1040"/>
      <c r="E59" s="1040"/>
      <c r="F59" s="1040"/>
      <c r="G59" s="1040"/>
      <c r="H59" s="1040"/>
      <c r="I59" s="1040"/>
      <c r="J59" s="1040"/>
      <c r="K59" s="281"/>
      <c r="L59" s="281"/>
      <c r="M59" s="281"/>
      <c r="N59" s="282"/>
    </row>
    <row r="60" spans="1:14" ht="18.95" customHeight="1">
      <c r="A60" s="1039" t="s">
        <v>182</v>
      </c>
      <c r="B60" s="1039"/>
      <c r="C60" s="1039"/>
      <c r="D60" s="1039"/>
      <c r="E60" s="1039"/>
      <c r="F60" s="1039"/>
      <c r="G60" s="1039"/>
      <c r="H60" s="1039"/>
      <c r="I60" s="1039"/>
      <c r="J60" s="1039"/>
      <c r="K60" s="280"/>
      <c r="L60" s="280"/>
      <c r="M60" s="280"/>
      <c r="N60" s="196"/>
    </row>
  </sheetData>
  <mergeCells count="128">
    <mergeCell ref="O3:O18"/>
    <mergeCell ref="A59:J59"/>
    <mergeCell ref="B49:B58"/>
    <mergeCell ref="C43:F43"/>
    <mergeCell ref="A28:B32"/>
    <mergeCell ref="A33:G33"/>
    <mergeCell ref="A35:B35"/>
    <mergeCell ref="K56:L56"/>
    <mergeCell ref="K54:L54"/>
    <mergeCell ref="K55:L55"/>
    <mergeCell ref="K35:M35"/>
    <mergeCell ref="K46:L46"/>
    <mergeCell ref="K29:L29"/>
    <mergeCell ref="J49:J56"/>
    <mergeCell ref="C35:G35"/>
    <mergeCell ref="I35:J35"/>
    <mergeCell ref="K44:L44"/>
    <mergeCell ref="C38:F38"/>
    <mergeCell ref="J36:J48"/>
    <mergeCell ref="A36:A58"/>
    <mergeCell ref="B36:B48"/>
    <mergeCell ref="C47:F47"/>
    <mergeCell ref="I33:M33"/>
    <mergeCell ref="A34:B34"/>
    <mergeCell ref="A60:J60"/>
    <mergeCell ref="I57:M57"/>
    <mergeCell ref="C56:F56"/>
    <mergeCell ref="C57:F57"/>
    <mergeCell ref="C53:F53"/>
    <mergeCell ref="C54:F54"/>
    <mergeCell ref="K36:L36"/>
    <mergeCell ref="K48:L48"/>
    <mergeCell ref="K37:L37"/>
    <mergeCell ref="K38:L38"/>
    <mergeCell ref="K39:L39"/>
    <mergeCell ref="K40:L40"/>
    <mergeCell ref="K41:L41"/>
    <mergeCell ref="K42:L42"/>
    <mergeCell ref="K43:L43"/>
    <mergeCell ref="K45:L45"/>
    <mergeCell ref="C40:F40"/>
    <mergeCell ref="C41:F41"/>
    <mergeCell ref="C36:F36"/>
    <mergeCell ref="K50:L50"/>
    <mergeCell ref="K51:L51"/>
    <mergeCell ref="K52:L52"/>
    <mergeCell ref="K53:L53"/>
    <mergeCell ref="C58:F58"/>
    <mergeCell ref="I34:J34"/>
    <mergeCell ref="K34:L34"/>
    <mergeCell ref="M34:N34"/>
    <mergeCell ref="C45:F45"/>
    <mergeCell ref="C46:F46"/>
    <mergeCell ref="C44:F44"/>
    <mergeCell ref="C42:F42"/>
    <mergeCell ref="C48:F48"/>
    <mergeCell ref="K47:L47"/>
    <mergeCell ref="C34:G34"/>
    <mergeCell ref="C50:F50"/>
    <mergeCell ref="C51:F51"/>
    <mergeCell ref="C52:F52"/>
    <mergeCell ref="C55:F55"/>
    <mergeCell ref="I36:I56"/>
    <mergeCell ref="C37:F37"/>
    <mergeCell ref="C39:F39"/>
    <mergeCell ref="I58:M58"/>
    <mergeCell ref="K49:L49"/>
    <mergeCell ref="C49:F49"/>
    <mergeCell ref="D5:G5"/>
    <mergeCell ref="D9:E9"/>
    <mergeCell ref="D10:E10"/>
    <mergeCell ref="C11:G11"/>
    <mergeCell ref="K8:L8"/>
    <mergeCell ref="K9:L9"/>
    <mergeCell ref="K10:L10"/>
    <mergeCell ref="K11:L11"/>
    <mergeCell ref="I9:J13"/>
    <mergeCell ref="K12:L12"/>
    <mergeCell ref="K13:L13"/>
    <mergeCell ref="C8:F8"/>
    <mergeCell ref="K19:L19"/>
    <mergeCell ref="I4:J8"/>
    <mergeCell ref="I19:J25"/>
    <mergeCell ref="C24:E24"/>
    <mergeCell ref="C25:E25"/>
    <mergeCell ref="C26:F26"/>
    <mergeCell ref="I32:M32"/>
    <mergeCell ref="K16:L16"/>
    <mergeCell ref="K21:L21"/>
    <mergeCell ref="K28:L28"/>
    <mergeCell ref="K30:L30"/>
    <mergeCell ref="I14:J18"/>
    <mergeCell ref="C28:F28"/>
    <mergeCell ref="C29:F29"/>
    <mergeCell ref="C30:F30"/>
    <mergeCell ref="C31:F31"/>
    <mergeCell ref="C32:F32"/>
    <mergeCell ref="I31:M31"/>
    <mergeCell ref="I26:J30"/>
    <mergeCell ref="E22:F22"/>
    <mergeCell ref="K22:L22"/>
    <mergeCell ref="E23:F23"/>
    <mergeCell ref="K23:L23"/>
    <mergeCell ref="C4:F4"/>
    <mergeCell ref="O26:O27"/>
    <mergeCell ref="O24:O25"/>
    <mergeCell ref="A2:B2"/>
    <mergeCell ref="A3:B3"/>
    <mergeCell ref="C3:G3"/>
    <mergeCell ref="I3:J3"/>
    <mergeCell ref="K3:M3"/>
    <mergeCell ref="K4:L4"/>
    <mergeCell ref="K5:L5"/>
    <mergeCell ref="K6:L6"/>
    <mergeCell ref="K7:L7"/>
    <mergeCell ref="E6:F6"/>
    <mergeCell ref="E7:F7"/>
    <mergeCell ref="A4:B27"/>
    <mergeCell ref="C27:E27"/>
    <mergeCell ref="K20:L20"/>
    <mergeCell ref="K25:L25"/>
    <mergeCell ref="K26:L26"/>
    <mergeCell ref="K27:L27"/>
    <mergeCell ref="K24:L24"/>
    <mergeCell ref="K14:L14"/>
    <mergeCell ref="K15:L15"/>
    <mergeCell ref="K17:L17"/>
    <mergeCell ref="K18:L18"/>
  </mergeCells>
  <phoneticPr fontId="8"/>
  <conditionalFormatting sqref="C4:G4">
    <cfRule type="expression" dxfId="111" priority="5" stopIfTrue="1">
      <formula>$G$4=TRUE</formula>
    </cfRule>
  </conditionalFormatting>
  <conditionalFormatting sqref="C5:G27">
    <cfRule type="expression" dxfId="110" priority="1" stopIfTrue="1">
      <formula>$G$4=TRUE</formula>
    </cfRule>
  </conditionalFormatting>
  <dataValidations count="6">
    <dataValidation imeMode="off" allowBlank="1" showInputMessage="1" showErrorMessage="1" sqref="E6 D7 D9:E10 G7:G10 F24:G25 N22:N33 G36:H58 M36:N56 F27 N14 M4:N13 M14:M15 G27:G32 N57:N58 M22:M30 M16:N21 F13:G21 D13:D23 G22:G23 E22" xr:uid="{00000000-0002-0000-0700-000000000000}"/>
    <dataValidation imeMode="hiragana" allowBlank="1" showInputMessage="1" showErrorMessage="1" sqref="R3:XFD4 N60:N1048576 N2:O3 N34:N35 D1:F5 L1:M3 L32:M35 V24:XFD24 A61:J1048576 D7 F9:F10 D34:G35 B34:C60 D24:F27 Q9:XFD9 A33:A60 B1:B3 A1:A4 A28:A29 I19 I9 J1:J3 I1:I4 I26 P53:XFD1048576 V10:XFD21 P24 Q45:XFD52 I32:J36 D59:J60 J49:J56 K59:M1048576 I57:I58 H1:H35 P25:XFD44 P22:XFD23 C1:C29 G1:G5 D22:E23 K32:K56 K1:K30 P11:P21 D11:G21 O29:O1048576 P1:XFD2 P5:XFD8 P3:P4 G22:G25 G27:G32" xr:uid="{00000000-0002-0000-0700-000001000000}"/>
    <dataValidation imeMode="off" allowBlank="1" showInputMessage="1" showErrorMessage="1" prompt="マイナスで入力" sqref="G26" xr:uid="{00000000-0002-0000-0700-000002000000}"/>
    <dataValidation allowBlank="1" showInputMessage="1" showErrorMessage="1" prompt="数字のみ入力" sqref="D6" xr:uid="{50BA551D-5611-435D-83FB-7B138A5BF664}"/>
    <dataValidation imeMode="hiragana" allowBlank="1" showInputMessage="1" showErrorMessage="1" prompt="数字のみ入力" sqref="G6" xr:uid="{964AC1AE-205F-48BB-AB35-7824A30C9C83}"/>
    <dataValidation imeMode="hiragana" allowBlank="1" showInputMessage="1" showErrorMessage="1" promptTitle="マイナスで入力" sqref="G26" xr:uid="{EC8E64A8-ECA1-4184-84F0-FAA871C5F275}"/>
  </dataValidations>
  <pageMargins left="0.7" right="0.41" top="0.75" bottom="0.75" header="0.3" footer="0.3"/>
  <pageSetup paperSize="9" scale="59" orientation="portrait" cellComments="asDisplayed" r:id="rId1"/>
  <headerFooter scaleWithDoc="0">
    <oddFooter>&amp;R&amp;"ＭＳ ゴシック,標準"&amp;12整理番号：（事務局記入欄）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276225</xdr:colOff>
                    <xdr:row>2</xdr:row>
                    <xdr:rowOff>228600</xdr:rowOff>
                  </from>
                  <to>
                    <xdr:col>6</xdr:col>
                    <xdr:colOff>561975</xdr:colOff>
                    <xdr:row>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493"/>
  <sheetViews>
    <sheetView view="pageBreakPreview" zoomScale="80" zoomScaleNormal="80" zoomScaleSheetLayoutView="80" workbookViewId="0">
      <selection activeCell="O32" sqref="O32"/>
    </sheetView>
  </sheetViews>
  <sheetFormatPr defaultColWidth="9" defaultRowHeight="20.100000000000001" customHeight="1"/>
  <cols>
    <col min="1" max="1" width="10.625" style="15" customWidth="1"/>
    <col min="2" max="2" width="8.625" style="15" customWidth="1"/>
    <col min="3" max="3" width="6.625" style="15" customWidth="1"/>
    <col min="4" max="4" width="12.125" style="15" bestFit="1" customWidth="1"/>
    <col min="5" max="5" width="4.625" style="15" customWidth="1"/>
    <col min="6" max="6" width="10.625" style="15" customWidth="1"/>
    <col min="7" max="7" width="12.625" style="15" customWidth="1"/>
    <col min="8" max="8" width="3.625" style="15" customWidth="1"/>
    <col min="9" max="9" width="10.625" style="15" customWidth="1"/>
    <col min="10" max="10" width="8.625" style="15" customWidth="1"/>
    <col min="11" max="11" width="6.625" style="15" customWidth="1"/>
    <col min="12" max="12" width="12.125" style="15" bestFit="1" customWidth="1"/>
    <col min="13" max="13" width="4.625" style="15" customWidth="1"/>
    <col min="14" max="14" width="10.625" style="15" customWidth="1"/>
    <col min="15" max="15" width="12.625" style="15" customWidth="1"/>
    <col min="16" max="16" width="51.875" style="15" customWidth="1"/>
    <col min="17" max="16384" width="9" style="16"/>
  </cols>
  <sheetData>
    <row r="1" spans="1:16" ht="25.5">
      <c r="A1" s="521" t="s">
        <v>535</v>
      </c>
      <c r="B1" s="14"/>
      <c r="C1" s="14"/>
      <c r="D1" s="14"/>
      <c r="E1" s="14"/>
      <c r="F1" s="14"/>
      <c r="G1" s="14"/>
      <c r="O1" s="305"/>
    </row>
    <row r="2" spans="1:16" s="18" customFormat="1" ht="20.100000000000001" customHeight="1">
      <c r="A2" s="17"/>
      <c r="B2" s="17"/>
      <c r="C2" s="17"/>
      <c r="D2" s="17"/>
      <c r="E2" s="17"/>
      <c r="F2" s="17"/>
      <c r="G2" s="17"/>
      <c r="H2" s="17"/>
      <c r="I2" s="17"/>
      <c r="J2" s="17"/>
      <c r="K2" s="17"/>
      <c r="L2" s="17"/>
      <c r="M2" s="17"/>
      <c r="N2" s="17"/>
      <c r="O2" s="17"/>
      <c r="P2" s="310"/>
    </row>
    <row r="3" spans="1:16" ht="20.100000000000001" customHeight="1">
      <c r="A3" s="1125" t="s">
        <v>371</v>
      </c>
      <c r="B3" s="1126"/>
      <c r="C3" s="1126"/>
      <c r="D3" s="1127"/>
      <c r="E3" s="1128">
        <f ca="1">SUMIF($A$8:$O$1123,"合計",OFFSET($A$8:$O$1123,0,6))</f>
        <v>0</v>
      </c>
      <c r="F3" s="1129"/>
      <c r="G3" s="1130"/>
      <c r="H3" s="19"/>
      <c r="I3" s="26"/>
      <c r="J3" s="26"/>
      <c r="K3" s="26"/>
      <c r="L3" s="26"/>
      <c r="M3" s="26"/>
      <c r="N3" s="20"/>
      <c r="O3" s="21"/>
      <c r="P3" s="522" t="s">
        <v>259</v>
      </c>
    </row>
    <row r="4" spans="1:16" ht="20.100000000000001" customHeight="1">
      <c r="A4" s="1125" t="s">
        <v>372</v>
      </c>
      <c r="B4" s="1127"/>
      <c r="C4" s="1131">
        <f ca="1">SUMIF($A$8:$O$1123,"公演回数",OFFSET($A$8:$O$1123,0,2))</f>
        <v>0</v>
      </c>
      <c r="D4" s="1132"/>
      <c r="E4" s="1125" t="s">
        <v>373</v>
      </c>
      <c r="F4" s="1127"/>
      <c r="G4" s="22">
        <f ca="1">SUMIF($A$8:$O$1123,"使用席数×公演回数(a)",OFFSET($A$8:$O$1123,0,2))</f>
        <v>0</v>
      </c>
      <c r="H4" s="380"/>
      <c r="I4" s="17"/>
      <c r="J4" s="17"/>
      <c r="K4" s="17"/>
      <c r="L4" s="17"/>
      <c r="M4" s="17"/>
      <c r="N4" s="20"/>
      <c r="O4" s="21"/>
    </row>
    <row r="5" spans="1:16" ht="20.100000000000001" customHeight="1">
      <c r="A5" s="1133" t="s">
        <v>374</v>
      </c>
      <c r="B5" s="1134"/>
      <c r="C5" s="1131">
        <f ca="1">SUMIF($A$8:$O$1123,"販売枚数(b)",OFFSET($A$8:$O$1123,0,2))</f>
        <v>0</v>
      </c>
      <c r="D5" s="1132"/>
      <c r="E5" s="1125" t="s">
        <v>238</v>
      </c>
      <c r="F5" s="1127"/>
      <c r="G5" s="23" t="str">
        <f ca="1">IFERROR(C5/G4,"")</f>
        <v/>
      </c>
      <c r="H5" s="24"/>
      <c r="I5" s="17"/>
      <c r="J5" s="17"/>
      <c r="K5" s="17"/>
      <c r="L5" s="17"/>
      <c r="M5" s="17"/>
      <c r="N5" s="20"/>
      <c r="O5" s="21"/>
    </row>
    <row r="6" spans="1:16" ht="20.100000000000001" customHeight="1">
      <c r="A6" s="1133" t="s">
        <v>375</v>
      </c>
      <c r="B6" s="1134"/>
      <c r="C6" s="1131">
        <f ca="1">SUMIF($A$8:$O$1123,"総入場者数(c)",OFFSET($A$8:$O$1123,0,2))</f>
        <v>0</v>
      </c>
      <c r="D6" s="1132"/>
      <c r="E6" s="1125" t="s">
        <v>240</v>
      </c>
      <c r="F6" s="1127"/>
      <c r="G6" s="25" t="str">
        <f ca="1">IFERROR(C6/G4,"")</f>
        <v/>
      </c>
      <c r="H6" s="24"/>
      <c r="I6" s="26"/>
      <c r="J6" s="26"/>
      <c r="K6" s="26"/>
      <c r="L6" s="26"/>
      <c r="M6" s="26"/>
      <c r="N6" s="26"/>
      <c r="O6" s="26"/>
    </row>
    <row r="7" spans="1:16" ht="20.100000000000001" customHeight="1">
      <c r="G7" s="268">
        <v>1</v>
      </c>
      <c r="H7" s="26"/>
      <c r="I7" s="17"/>
      <c r="J7" s="17"/>
      <c r="K7" s="17"/>
      <c r="L7" s="17"/>
      <c r="M7" s="17"/>
      <c r="N7" s="20"/>
      <c r="O7" s="21">
        <v>2</v>
      </c>
    </row>
    <row r="8" spans="1:16" ht="20.100000000000001" customHeight="1">
      <c r="A8" s="1093" t="s">
        <v>252</v>
      </c>
      <c r="B8" s="1094"/>
      <c r="C8" s="1118" t="str">
        <f>IF(個表1!$C7="","",TEXT(個表1!$C7,"yyyy/mm/dd")&amp;個表1!$E7&amp;TEXT(個表1!$F7,"yyyy/mm/dd"))</f>
        <v/>
      </c>
      <c r="D8" s="1119"/>
      <c r="E8" s="1119"/>
      <c r="F8" s="1119"/>
      <c r="G8" s="1120"/>
      <c r="H8" s="26"/>
      <c r="I8" s="1093" t="s">
        <v>252</v>
      </c>
      <c r="J8" s="1094"/>
      <c r="K8" s="1118" t="str">
        <f>IF(個表1!C8="","",TEXT(個表1!C8,"yyyy/mm/dd")&amp;個表1!$E$8&amp;TEXT(個表1!F8,"yyyy/mm/dd"))</f>
        <v/>
      </c>
      <c r="L8" s="1119"/>
      <c r="M8" s="1119"/>
      <c r="N8" s="1119"/>
      <c r="O8" s="1120"/>
    </row>
    <row r="9" spans="1:16" ht="20.100000000000001" customHeight="1">
      <c r="A9" s="1106" t="s">
        <v>73</v>
      </c>
      <c r="B9" s="1107"/>
      <c r="C9" s="1121" t="str">
        <f>IF(個表1!$H7="","",個表1!$H7)</f>
        <v/>
      </c>
      <c r="D9" s="1122"/>
      <c r="E9" s="1122"/>
      <c r="F9" s="1122"/>
      <c r="G9" s="1123"/>
      <c r="H9" s="26"/>
      <c r="I9" s="1106" t="s">
        <v>73</v>
      </c>
      <c r="J9" s="1107"/>
      <c r="K9" s="1121" t="str">
        <f>IF(個表1!H8="","",個表1!H8)</f>
        <v/>
      </c>
      <c r="L9" s="1122"/>
      <c r="M9" s="1122"/>
      <c r="N9" s="1122"/>
      <c r="O9" s="1123"/>
      <c r="P9" s="1124" t="s">
        <v>376</v>
      </c>
    </row>
    <row r="10" spans="1:16" ht="20.100000000000001" customHeight="1">
      <c r="A10" s="1099" t="s">
        <v>232</v>
      </c>
      <c r="B10" s="1100"/>
      <c r="C10" s="1111"/>
      <c r="D10" s="1112"/>
      <c r="E10" s="1113"/>
      <c r="F10" s="1114"/>
      <c r="G10" s="1115"/>
      <c r="H10" s="26"/>
      <c r="I10" s="1099" t="s">
        <v>232</v>
      </c>
      <c r="J10" s="1100"/>
      <c r="K10" s="1111"/>
      <c r="L10" s="1112"/>
      <c r="M10" s="1113"/>
      <c r="N10" s="1114"/>
      <c r="O10" s="1115"/>
      <c r="P10" s="1124"/>
    </row>
    <row r="11" spans="1:16" ht="20.100000000000001" customHeight="1">
      <c r="A11" s="1061" t="s">
        <v>233</v>
      </c>
      <c r="B11" s="1063"/>
      <c r="C11" s="1088"/>
      <c r="D11" s="1089"/>
      <c r="E11" s="1090"/>
      <c r="F11" s="1091"/>
      <c r="G11" s="1092"/>
      <c r="I11" s="1061" t="s">
        <v>233</v>
      </c>
      <c r="J11" s="1063"/>
      <c r="K11" s="1088"/>
      <c r="L11" s="1089"/>
      <c r="M11" s="1090"/>
      <c r="N11" s="1091"/>
      <c r="O11" s="1092"/>
      <c r="P11" s="1124"/>
    </row>
    <row r="12" spans="1:16" ht="20.100000000000001" customHeight="1">
      <c r="A12" s="1093" t="s">
        <v>234</v>
      </c>
      <c r="B12" s="1094"/>
      <c r="C12" s="1095">
        <f>C10-C11</f>
        <v>0</v>
      </c>
      <c r="D12" s="1096"/>
      <c r="E12" s="1097" t="s">
        <v>235</v>
      </c>
      <c r="F12" s="1098"/>
      <c r="G12" s="27" t="str">
        <f>IF(C12*C13=0,"",C12*C13)</f>
        <v/>
      </c>
      <c r="H12" s="26"/>
      <c r="I12" s="1093" t="s">
        <v>234</v>
      </c>
      <c r="J12" s="1094"/>
      <c r="K12" s="1095">
        <f>K10-K11</f>
        <v>0</v>
      </c>
      <c r="L12" s="1096"/>
      <c r="M12" s="1097" t="s">
        <v>235</v>
      </c>
      <c r="N12" s="1098"/>
      <c r="O12" s="27" t="str">
        <f>IF(K12*K13=0,"",K12*K13)</f>
        <v/>
      </c>
      <c r="P12" s="1124"/>
    </row>
    <row r="13" spans="1:16" ht="20.100000000000001" customHeight="1">
      <c r="A13" s="1099" t="s">
        <v>236</v>
      </c>
      <c r="B13" s="1100"/>
      <c r="C13" s="1116">
        <f>個表1!$G7</f>
        <v>0</v>
      </c>
      <c r="D13" s="1117"/>
      <c r="E13" s="386"/>
      <c r="F13" s="387"/>
      <c r="G13" s="28"/>
      <c r="H13" s="26"/>
      <c r="I13" s="1099" t="s">
        <v>236</v>
      </c>
      <c r="J13" s="1100"/>
      <c r="K13" s="1116">
        <f>個表1!G8</f>
        <v>0</v>
      </c>
      <c r="L13" s="1117"/>
      <c r="M13" s="386"/>
      <c r="N13" s="387"/>
      <c r="O13" s="28"/>
      <c r="P13" s="1124"/>
    </row>
    <row r="14" spans="1:16" ht="20.100000000000001" customHeight="1">
      <c r="A14" s="1061" t="s">
        <v>237</v>
      </c>
      <c r="B14" s="1063"/>
      <c r="C14" s="1080" t="str">
        <f>IF(G12="","",SUM(F18:F27))</f>
        <v/>
      </c>
      <c r="D14" s="1081"/>
      <c r="E14" s="1082" t="s">
        <v>238</v>
      </c>
      <c r="F14" s="1083"/>
      <c r="G14" s="29" t="str">
        <f>IF(G12="","",C14/G12)</f>
        <v/>
      </c>
      <c r="H14" s="26"/>
      <c r="I14" s="1061" t="s">
        <v>237</v>
      </c>
      <c r="J14" s="1063"/>
      <c r="K14" s="1080" t="str">
        <f>IF(O12="","",SUM(N18:N27))</f>
        <v/>
      </c>
      <c r="L14" s="1081"/>
      <c r="M14" s="1082" t="s">
        <v>238</v>
      </c>
      <c r="N14" s="1083"/>
      <c r="O14" s="29" t="str">
        <f>IF(O12="","",K14/O12)</f>
        <v/>
      </c>
      <c r="P14" s="1124"/>
    </row>
    <row r="15" spans="1:16" ht="20.100000000000001" customHeight="1">
      <c r="A15" s="1061" t="s">
        <v>239</v>
      </c>
      <c r="B15" s="1063"/>
      <c r="C15" s="1080" t="str">
        <f>IF(G12="","",SUM(F18:F27)+F30)</f>
        <v/>
      </c>
      <c r="D15" s="1081"/>
      <c r="E15" s="1082" t="s">
        <v>240</v>
      </c>
      <c r="F15" s="1083"/>
      <c r="G15" s="30" t="str">
        <f>IF(G12="","",C15/G12)</f>
        <v/>
      </c>
      <c r="H15" s="26"/>
      <c r="I15" s="1061" t="s">
        <v>239</v>
      </c>
      <c r="J15" s="1063"/>
      <c r="K15" s="1080" t="str">
        <f>IF(O12="","",SUM(N18:N30))</f>
        <v/>
      </c>
      <c r="L15" s="1081"/>
      <c r="M15" s="1082" t="s">
        <v>240</v>
      </c>
      <c r="N15" s="1083"/>
      <c r="O15" s="30" t="str">
        <f>IF(O12="","",K15/O12)</f>
        <v/>
      </c>
      <c r="P15" s="1124"/>
    </row>
    <row r="16" spans="1:16" ht="20.100000000000001" customHeight="1">
      <c r="A16" s="1061" t="s">
        <v>253</v>
      </c>
      <c r="B16" s="1062"/>
      <c r="C16" s="1062"/>
      <c r="D16" s="1062"/>
      <c r="E16" s="1062"/>
      <c r="F16" s="1062"/>
      <c r="G16" s="1084"/>
      <c r="H16" s="26"/>
      <c r="I16" s="1061" t="s">
        <v>253</v>
      </c>
      <c r="J16" s="1062"/>
      <c r="K16" s="1062"/>
      <c r="L16" s="1062"/>
      <c r="M16" s="1062"/>
      <c r="N16" s="1062"/>
      <c r="O16" s="1084"/>
      <c r="P16" s="1124"/>
    </row>
    <row r="17" spans="1:16" ht="20.100000000000001" customHeight="1">
      <c r="A17" s="1061" t="s">
        <v>74</v>
      </c>
      <c r="B17" s="1062"/>
      <c r="C17" s="1063"/>
      <c r="D17" s="31" t="s">
        <v>254</v>
      </c>
      <c r="E17" s="235" t="s">
        <v>70</v>
      </c>
      <c r="F17" s="235" t="s">
        <v>75</v>
      </c>
      <c r="G17" s="236" t="s">
        <v>76</v>
      </c>
      <c r="H17" s="26"/>
      <c r="I17" s="1061" t="s">
        <v>74</v>
      </c>
      <c r="J17" s="1062"/>
      <c r="K17" s="1063"/>
      <c r="L17" s="31" t="s">
        <v>254</v>
      </c>
      <c r="M17" s="235" t="s">
        <v>70</v>
      </c>
      <c r="N17" s="235" t="s">
        <v>75</v>
      </c>
      <c r="O17" s="236" t="s">
        <v>76</v>
      </c>
      <c r="P17" s="1124"/>
    </row>
    <row r="18" spans="1:16" ht="20.100000000000001" customHeight="1">
      <c r="A18" s="1085"/>
      <c r="B18" s="1086"/>
      <c r="C18" s="1087"/>
      <c r="D18" s="32"/>
      <c r="E18" s="33" t="s">
        <v>70</v>
      </c>
      <c r="F18" s="34"/>
      <c r="G18" s="35">
        <f>D18*F18</f>
        <v>0</v>
      </c>
      <c r="H18" s="26"/>
      <c r="I18" s="1085"/>
      <c r="J18" s="1086"/>
      <c r="K18" s="1087"/>
      <c r="L18" s="32"/>
      <c r="M18" s="33" t="s">
        <v>70</v>
      </c>
      <c r="N18" s="34"/>
      <c r="O18" s="35">
        <f>L18*N18</f>
        <v>0</v>
      </c>
      <c r="P18" s="1124"/>
    </row>
    <row r="19" spans="1:16" ht="20.100000000000001" customHeight="1">
      <c r="A19" s="1058"/>
      <c r="B19" s="1059"/>
      <c r="C19" s="1060"/>
      <c r="D19" s="36"/>
      <c r="E19" s="37" t="s">
        <v>70</v>
      </c>
      <c r="F19" s="36"/>
      <c r="G19" s="38">
        <f t="shared" ref="G19:G27" si="0">D19*F19</f>
        <v>0</v>
      </c>
      <c r="H19" s="26"/>
      <c r="I19" s="1058"/>
      <c r="J19" s="1059"/>
      <c r="K19" s="1060"/>
      <c r="L19" s="36"/>
      <c r="M19" s="37" t="s">
        <v>70</v>
      </c>
      <c r="N19" s="36"/>
      <c r="O19" s="38">
        <f t="shared" ref="O19:O27" si="1">L19*N19</f>
        <v>0</v>
      </c>
      <c r="P19" s="385"/>
    </row>
    <row r="20" spans="1:16" ht="20.100000000000001" customHeight="1">
      <c r="A20" s="1058"/>
      <c r="B20" s="1059"/>
      <c r="C20" s="1060"/>
      <c r="D20" s="36"/>
      <c r="E20" s="37" t="s">
        <v>70</v>
      </c>
      <c r="F20" s="36"/>
      <c r="G20" s="38">
        <f t="shared" si="0"/>
        <v>0</v>
      </c>
      <c r="H20" s="26"/>
      <c r="I20" s="1058"/>
      <c r="J20" s="1059"/>
      <c r="K20" s="1060"/>
      <c r="L20" s="36"/>
      <c r="M20" s="37" t="s">
        <v>70</v>
      </c>
      <c r="N20" s="36"/>
      <c r="O20" s="38">
        <f t="shared" si="1"/>
        <v>0</v>
      </c>
      <c r="P20" s="385"/>
    </row>
    <row r="21" spans="1:16" ht="20.100000000000001" customHeight="1">
      <c r="A21" s="1058"/>
      <c r="B21" s="1059"/>
      <c r="C21" s="1060"/>
      <c r="D21" s="36"/>
      <c r="E21" s="37" t="s">
        <v>70</v>
      </c>
      <c r="F21" s="36"/>
      <c r="G21" s="38">
        <f t="shared" si="0"/>
        <v>0</v>
      </c>
      <c r="H21" s="26"/>
      <c r="I21" s="1058"/>
      <c r="J21" s="1059"/>
      <c r="K21" s="1060"/>
      <c r="L21" s="36"/>
      <c r="M21" s="37" t="s">
        <v>70</v>
      </c>
      <c r="N21" s="36"/>
      <c r="O21" s="38">
        <f t="shared" si="1"/>
        <v>0</v>
      </c>
      <c r="P21" s="385"/>
    </row>
    <row r="22" spans="1:16" ht="20.100000000000001" customHeight="1">
      <c r="A22" s="1058"/>
      <c r="B22" s="1059"/>
      <c r="C22" s="1060"/>
      <c r="D22" s="36"/>
      <c r="E22" s="37" t="s">
        <v>70</v>
      </c>
      <c r="F22" s="36"/>
      <c r="G22" s="38">
        <f t="shared" si="0"/>
        <v>0</v>
      </c>
      <c r="H22" s="26"/>
      <c r="I22" s="1058"/>
      <c r="J22" s="1059"/>
      <c r="K22" s="1060"/>
      <c r="L22" s="36"/>
      <c r="M22" s="37" t="s">
        <v>70</v>
      </c>
      <c r="N22" s="36"/>
      <c r="O22" s="38">
        <f t="shared" si="1"/>
        <v>0</v>
      </c>
      <c r="P22" s="385"/>
    </row>
    <row r="23" spans="1:16" ht="20.100000000000001" customHeight="1">
      <c r="A23" s="1058"/>
      <c r="B23" s="1059"/>
      <c r="C23" s="1060"/>
      <c r="D23" s="36"/>
      <c r="E23" s="37" t="s">
        <v>70</v>
      </c>
      <c r="F23" s="36"/>
      <c r="G23" s="38">
        <f t="shared" si="0"/>
        <v>0</v>
      </c>
      <c r="H23" s="26"/>
      <c r="I23" s="1058"/>
      <c r="J23" s="1059"/>
      <c r="K23" s="1060"/>
      <c r="L23" s="36"/>
      <c r="M23" s="37" t="s">
        <v>70</v>
      </c>
      <c r="N23" s="36"/>
      <c r="O23" s="38">
        <f t="shared" si="1"/>
        <v>0</v>
      </c>
      <c r="P23" s="385"/>
    </row>
    <row r="24" spans="1:16" ht="20.100000000000001" customHeight="1">
      <c r="A24" s="1058"/>
      <c r="B24" s="1059"/>
      <c r="C24" s="1060"/>
      <c r="D24" s="36"/>
      <c r="E24" s="37" t="s">
        <v>70</v>
      </c>
      <c r="F24" s="36"/>
      <c r="G24" s="38">
        <f t="shared" si="0"/>
        <v>0</v>
      </c>
      <c r="H24" s="26"/>
      <c r="I24" s="1058"/>
      <c r="J24" s="1059"/>
      <c r="K24" s="1060"/>
      <c r="L24" s="36"/>
      <c r="M24" s="37" t="s">
        <v>70</v>
      </c>
      <c r="N24" s="36"/>
      <c r="O24" s="38">
        <f t="shared" si="1"/>
        <v>0</v>
      </c>
      <c r="P24" s="385"/>
    </row>
    <row r="25" spans="1:16" ht="20.100000000000001" customHeight="1">
      <c r="A25" s="1058"/>
      <c r="B25" s="1059"/>
      <c r="C25" s="1060"/>
      <c r="D25" s="36"/>
      <c r="E25" s="37" t="s">
        <v>70</v>
      </c>
      <c r="F25" s="36"/>
      <c r="G25" s="38">
        <f t="shared" si="0"/>
        <v>0</v>
      </c>
      <c r="H25" s="26"/>
      <c r="I25" s="1058"/>
      <c r="J25" s="1059"/>
      <c r="K25" s="1060"/>
      <c r="L25" s="36"/>
      <c r="M25" s="37" t="s">
        <v>70</v>
      </c>
      <c r="N25" s="36"/>
      <c r="O25" s="38">
        <f t="shared" si="1"/>
        <v>0</v>
      </c>
      <c r="P25" s="385"/>
    </row>
    <row r="26" spans="1:16" ht="20.100000000000001" customHeight="1">
      <c r="A26" s="1058"/>
      <c r="B26" s="1059"/>
      <c r="C26" s="1060"/>
      <c r="D26" s="36"/>
      <c r="E26" s="37" t="s">
        <v>70</v>
      </c>
      <c r="F26" s="36"/>
      <c r="G26" s="38">
        <f t="shared" si="0"/>
        <v>0</v>
      </c>
      <c r="H26" s="26"/>
      <c r="I26" s="1058"/>
      <c r="J26" s="1059"/>
      <c r="K26" s="1060"/>
      <c r="L26" s="36"/>
      <c r="M26" s="37" t="s">
        <v>70</v>
      </c>
      <c r="N26" s="36"/>
      <c r="O26" s="38">
        <f t="shared" si="1"/>
        <v>0</v>
      </c>
      <c r="P26" s="385"/>
    </row>
    <row r="27" spans="1:16" ht="20.100000000000001" customHeight="1">
      <c r="A27" s="1067"/>
      <c r="B27" s="1068"/>
      <c r="C27" s="1069"/>
      <c r="D27" s="36"/>
      <c r="E27" s="37" t="s">
        <v>70</v>
      </c>
      <c r="F27" s="36"/>
      <c r="G27" s="38">
        <f t="shared" si="0"/>
        <v>0</v>
      </c>
      <c r="H27" s="26"/>
      <c r="I27" s="1067"/>
      <c r="J27" s="1068"/>
      <c r="K27" s="1069"/>
      <c r="L27" s="36"/>
      <c r="M27" s="37" t="s">
        <v>70</v>
      </c>
      <c r="N27" s="36"/>
      <c r="O27" s="38">
        <f t="shared" si="1"/>
        <v>0</v>
      </c>
      <c r="P27" s="385"/>
    </row>
    <row r="28" spans="1:16" ht="14.25" hidden="1">
      <c r="A28" s="1070" t="s">
        <v>367</v>
      </c>
      <c r="B28" s="1071"/>
      <c r="C28" s="1072" t="s">
        <v>514</v>
      </c>
      <c r="D28" s="1073"/>
      <c r="E28" s="1072" t="s">
        <v>515</v>
      </c>
      <c r="F28" s="1073"/>
      <c r="G28" s="384" t="s">
        <v>516</v>
      </c>
      <c r="H28" s="26"/>
      <c r="I28" s="1070" t="s">
        <v>367</v>
      </c>
      <c r="J28" s="1071"/>
      <c r="K28" s="1072" t="s">
        <v>514</v>
      </c>
      <c r="L28" s="1073"/>
      <c r="M28" s="1072" t="s">
        <v>515</v>
      </c>
      <c r="N28" s="1073"/>
      <c r="O28" s="384" t="s">
        <v>516</v>
      </c>
      <c r="P28" s="385" t="s">
        <v>512</v>
      </c>
    </row>
    <row r="29" spans="1:16" ht="14.25" hidden="1">
      <c r="A29" s="1074" t="s">
        <v>513</v>
      </c>
      <c r="B29" s="1075"/>
      <c r="C29" s="1076"/>
      <c r="D29" s="1077"/>
      <c r="E29" s="1076"/>
      <c r="F29" s="1077"/>
      <c r="G29" s="520"/>
      <c r="H29" s="26"/>
      <c r="I29" s="1074" t="s">
        <v>513</v>
      </c>
      <c r="J29" s="1075"/>
      <c r="K29" s="1076"/>
      <c r="L29" s="1077"/>
      <c r="M29" s="1076"/>
      <c r="N29" s="1077"/>
      <c r="O29" s="520"/>
      <c r="P29" s="385" t="s">
        <v>512</v>
      </c>
    </row>
    <row r="30" spans="1:16" ht="20.100000000000001" customHeight="1">
      <c r="A30" s="1078" t="s">
        <v>255</v>
      </c>
      <c r="B30" s="1079"/>
      <c r="C30" s="1079"/>
      <c r="D30" s="513"/>
      <c r="E30" s="514" t="s">
        <v>70</v>
      </c>
      <c r="F30" s="515"/>
      <c r="G30" s="39">
        <v>0</v>
      </c>
      <c r="H30" s="26"/>
      <c r="I30" s="1078" t="s">
        <v>255</v>
      </c>
      <c r="J30" s="1079"/>
      <c r="K30" s="1079"/>
      <c r="L30" s="513"/>
      <c r="M30" s="514" t="s">
        <v>70</v>
      </c>
      <c r="N30" s="515"/>
      <c r="O30" s="39">
        <v>0</v>
      </c>
      <c r="P30" s="385"/>
    </row>
    <row r="31" spans="1:16" ht="20.100000000000001" customHeight="1">
      <c r="A31" s="1061" t="s">
        <v>256</v>
      </c>
      <c r="B31" s="1062"/>
      <c r="C31" s="1062"/>
      <c r="D31" s="1062"/>
      <c r="E31" s="1062"/>
      <c r="F31" s="1063"/>
      <c r="G31" s="39">
        <f>SUM(G18:G27)</f>
        <v>0</v>
      </c>
      <c r="H31" s="26"/>
      <c r="I31" s="1061" t="s">
        <v>256</v>
      </c>
      <c r="J31" s="1062"/>
      <c r="K31" s="1062"/>
      <c r="L31" s="1062"/>
      <c r="M31" s="1062"/>
      <c r="N31" s="1063"/>
      <c r="O31" s="39">
        <f>SUM(O18:O27)</f>
        <v>0</v>
      </c>
      <c r="P31" s="385"/>
    </row>
    <row r="32" spans="1:16" ht="20.100000000000001" customHeight="1">
      <c r="A32" s="1064" t="s">
        <v>257</v>
      </c>
      <c r="B32" s="1065"/>
      <c r="C32" s="1065"/>
      <c r="D32" s="1065"/>
      <c r="E32" s="1065"/>
      <c r="F32" s="1066"/>
      <c r="G32" s="41"/>
      <c r="H32" s="26"/>
      <c r="I32" s="1064" t="s">
        <v>257</v>
      </c>
      <c r="J32" s="1065"/>
      <c r="K32" s="1065"/>
      <c r="L32" s="1065"/>
      <c r="M32" s="1065"/>
      <c r="N32" s="1066"/>
      <c r="O32" s="41"/>
      <c r="P32" s="40"/>
    </row>
    <row r="33" spans="1:16" ht="20.100000000000001" customHeight="1">
      <c r="A33" s="1061" t="s">
        <v>258</v>
      </c>
      <c r="B33" s="1062"/>
      <c r="C33" s="1062"/>
      <c r="D33" s="1062"/>
      <c r="E33" s="1062"/>
      <c r="F33" s="1063"/>
      <c r="G33" s="39">
        <f>G31+G32</f>
        <v>0</v>
      </c>
      <c r="H33" s="26"/>
      <c r="I33" s="1061" t="s">
        <v>258</v>
      </c>
      <c r="J33" s="1062"/>
      <c r="K33" s="1062"/>
      <c r="L33" s="1062"/>
      <c r="M33" s="1062"/>
      <c r="N33" s="1063"/>
      <c r="O33" s="39">
        <f>O31+O32</f>
        <v>0</v>
      </c>
      <c r="P33" s="40"/>
    </row>
    <row r="34" spans="1:16" ht="20.100000000000001" customHeight="1">
      <c r="A34" s="17"/>
      <c r="B34" s="17"/>
      <c r="C34" s="17"/>
      <c r="D34" s="17"/>
      <c r="E34" s="17"/>
      <c r="F34" s="20"/>
      <c r="G34" s="21">
        <v>3</v>
      </c>
      <c r="H34" s="21"/>
      <c r="I34" s="17"/>
      <c r="J34" s="17"/>
      <c r="K34" s="17"/>
      <c r="L34" s="17"/>
      <c r="M34" s="17"/>
      <c r="N34" s="20"/>
      <c r="O34" s="21">
        <v>4</v>
      </c>
      <c r="P34" s="42"/>
    </row>
    <row r="35" spans="1:16" ht="20.100000000000001" customHeight="1">
      <c r="A35" s="1093" t="s">
        <v>252</v>
      </c>
      <c r="B35" s="1094"/>
      <c r="C35" s="1118" t="str">
        <f>IF(個表1!$C9="","",TEXT(個表1!$C9,"yyyy/mm/dd")&amp;個表1!$E9&amp;TEXT(個表1!$F9,"yyyy/mm/dd"))</f>
        <v/>
      </c>
      <c r="D35" s="1119"/>
      <c r="E35" s="1119"/>
      <c r="F35" s="1119"/>
      <c r="G35" s="1120"/>
      <c r="H35" s="26"/>
      <c r="I35" s="1093" t="s">
        <v>252</v>
      </c>
      <c r="J35" s="1094"/>
      <c r="K35" s="1118" t="str">
        <f>IF(個表1!$C10="","",TEXT(個表1!$C10,"yyyy/mm/dd")&amp;個表1!$E10&amp;TEXT(個表1!$F10,"yyyy/mm/dd"))</f>
        <v/>
      </c>
      <c r="L35" s="1119"/>
      <c r="M35" s="1119"/>
      <c r="N35" s="1119"/>
      <c r="O35" s="1120"/>
    </row>
    <row r="36" spans="1:16" ht="20.100000000000001" customHeight="1">
      <c r="A36" s="1106" t="s">
        <v>73</v>
      </c>
      <c r="B36" s="1107"/>
      <c r="C36" s="1121" t="str">
        <f>IF(個表1!$H9="","",個表1!$H9)</f>
        <v/>
      </c>
      <c r="D36" s="1122"/>
      <c r="E36" s="1122"/>
      <c r="F36" s="1122"/>
      <c r="G36" s="1123"/>
      <c r="H36" s="26"/>
      <c r="I36" s="1106" t="s">
        <v>73</v>
      </c>
      <c r="J36" s="1107"/>
      <c r="K36" s="1121" t="str">
        <f>IF(個表1!$H10="","",個表1!$H10)</f>
        <v/>
      </c>
      <c r="L36" s="1122"/>
      <c r="M36" s="1122"/>
      <c r="N36" s="1122"/>
      <c r="O36" s="1123"/>
    </row>
    <row r="37" spans="1:16" ht="20.100000000000001" customHeight="1">
      <c r="A37" s="1099" t="s">
        <v>232</v>
      </c>
      <c r="B37" s="1100"/>
      <c r="C37" s="1111"/>
      <c r="D37" s="1112"/>
      <c r="E37" s="1113"/>
      <c r="F37" s="1114"/>
      <c r="G37" s="1115"/>
      <c r="H37" s="26"/>
      <c r="I37" s="1099" t="s">
        <v>232</v>
      </c>
      <c r="J37" s="1100"/>
      <c r="K37" s="1111"/>
      <c r="L37" s="1112"/>
      <c r="M37" s="1113"/>
      <c r="N37" s="1114"/>
      <c r="O37" s="1115"/>
    </row>
    <row r="38" spans="1:16" ht="20.100000000000001" customHeight="1">
      <c r="A38" s="1061" t="s">
        <v>233</v>
      </c>
      <c r="B38" s="1063"/>
      <c r="C38" s="1088"/>
      <c r="D38" s="1089"/>
      <c r="E38" s="1090"/>
      <c r="F38" s="1091"/>
      <c r="G38" s="1092"/>
      <c r="I38" s="1061" t="s">
        <v>233</v>
      </c>
      <c r="J38" s="1063"/>
      <c r="K38" s="1088"/>
      <c r="L38" s="1089"/>
      <c r="M38" s="1090"/>
      <c r="N38" s="1091"/>
      <c r="O38" s="1092"/>
    </row>
    <row r="39" spans="1:16" ht="20.100000000000001" customHeight="1">
      <c r="A39" s="1093" t="s">
        <v>234</v>
      </c>
      <c r="B39" s="1094"/>
      <c r="C39" s="1095">
        <f>C37-C38</f>
        <v>0</v>
      </c>
      <c r="D39" s="1096"/>
      <c r="E39" s="1097" t="s">
        <v>235</v>
      </c>
      <c r="F39" s="1098"/>
      <c r="G39" s="27" t="str">
        <f>IF(C39*C40=0,"",C39*C40)</f>
        <v/>
      </c>
      <c r="H39" s="26"/>
      <c r="I39" s="1093" t="s">
        <v>234</v>
      </c>
      <c r="J39" s="1094"/>
      <c r="K39" s="1095">
        <f>K37-K38</f>
        <v>0</v>
      </c>
      <c r="L39" s="1096"/>
      <c r="M39" s="1097" t="s">
        <v>235</v>
      </c>
      <c r="N39" s="1098"/>
      <c r="O39" s="27" t="str">
        <f>IF(K39*K40=0,"",K39*K40)</f>
        <v/>
      </c>
    </row>
    <row r="40" spans="1:16" ht="20.100000000000001" customHeight="1">
      <c r="A40" s="1099" t="s">
        <v>236</v>
      </c>
      <c r="B40" s="1100"/>
      <c r="C40" s="1116">
        <f>個表1!$G9</f>
        <v>0</v>
      </c>
      <c r="D40" s="1117"/>
      <c r="E40" s="386"/>
      <c r="F40" s="387"/>
      <c r="G40" s="28"/>
      <c r="H40" s="26"/>
      <c r="I40" s="1099" t="s">
        <v>236</v>
      </c>
      <c r="J40" s="1100"/>
      <c r="K40" s="1116">
        <f>個表1!$G10</f>
        <v>0</v>
      </c>
      <c r="L40" s="1117"/>
      <c r="M40" s="386"/>
      <c r="N40" s="387"/>
      <c r="O40" s="28"/>
    </row>
    <row r="41" spans="1:16" ht="20.100000000000001" customHeight="1">
      <c r="A41" s="1061" t="s">
        <v>237</v>
      </c>
      <c r="B41" s="1063"/>
      <c r="C41" s="1080" t="str">
        <f>IF(G39="","",SUM(F45:F54))</f>
        <v/>
      </c>
      <c r="D41" s="1081"/>
      <c r="E41" s="1082" t="s">
        <v>238</v>
      </c>
      <c r="F41" s="1083"/>
      <c r="G41" s="29" t="str">
        <f>IF(G39="","",C41/G39)</f>
        <v/>
      </c>
      <c r="H41" s="26"/>
      <c r="I41" s="1061" t="s">
        <v>237</v>
      </c>
      <c r="J41" s="1063"/>
      <c r="K41" s="1080" t="str">
        <f>IF(O39="","",SUM(N45:N54))</f>
        <v/>
      </c>
      <c r="L41" s="1081"/>
      <c r="M41" s="1082" t="s">
        <v>238</v>
      </c>
      <c r="N41" s="1083"/>
      <c r="O41" s="29" t="str">
        <f>IF(O39="","",K41/O39)</f>
        <v/>
      </c>
    </row>
    <row r="42" spans="1:16" ht="20.100000000000001" customHeight="1">
      <c r="A42" s="1061" t="s">
        <v>239</v>
      </c>
      <c r="B42" s="1063"/>
      <c r="C42" s="1080" t="str">
        <f>IF(G39="","",SUM(F45:F57))</f>
        <v/>
      </c>
      <c r="D42" s="1081"/>
      <c r="E42" s="1082" t="s">
        <v>240</v>
      </c>
      <c r="F42" s="1083"/>
      <c r="G42" s="30" t="str">
        <f>IF(G39="","",C42/G39)</f>
        <v/>
      </c>
      <c r="H42" s="26"/>
      <c r="I42" s="1061" t="s">
        <v>239</v>
      </c>
      <c r="J42" s="1063"/>
      <c r="K42" s="1080" t="str">
        <f>IF(O39="","",SUM(N45:N57))</f>
        <v/>
      </c>
      <c r="L42" s="1081"/>
      <c r="M42" s="1082" t="s">
        <v>240</v>
      </c>
      <c r="N42" s="1083"/>
      <c r="O42" s="30" t="str">
        <f>IF(O39="","",K42/O39)</f>
        <v/>
      </c>
    </row>
    <row r="43" spans="1:16" ht="20.100000000000001" customHeight="1">
      <c r="A43" s="1061" t="s">
        <v>253</v>
      </c>
      <c r="B43" s="1062"/>
      <c r="C43" s="1062"/>
      <c r="D43" s="1062"/>
      <c r="E43" s="1062"/>
      <c r="F43" s="1062"/>
      <c r="G43" s="1084"/>
      <c r="H43" s="26"/>
      <c r="I43" s="1061" t="s">
        <v>253</v>
      </c>
      <c r="J43" s="1062"/>
      <c r="K43" s="1062"/>
      <c r="L43" s="1062"/>
      <c r="M43" s="1062"/>
      <c r="N43" s="1062"/>
      <c r="O43" s="1084"/>
    </row>
    <row r="44" spans="1:16" ht="20.100000000000001" customHeight="1">
      <c r="A44" s="1061" t="s">
        <v>74</v>
      </c>
      <c r="B44" s="1062"/>
      <c r="C44" s="1063"/>
      <c r="D44" s="31" t="s">
        <v>254</v>
      </c>
      <c r="E44" s="235" t="s">
        <v>70</v>
      </c>
      <c r="F44" s="235" t="s">
        <v>75</v>
      </c>
      <c r="G44" s="236" t="s">
        <v>76</v>
      </c>
      <c r="H44" s="26"/>
      <c r="I44" s="1061" t="s">
        <v>74</v>
      </c>
      <c r="J44" s="1062"/>
      <c r="K44" s="1063"/>
      <c r="L44" s="31" t="s">
        <v>254</v>
      </c>
      <c r="M44" s="235" t="s">
        <v>70</v>
      </c>
      <c r="N44" s="235" t="s">
        <v>75</v>
      </c>
      <c r="O44" s="236" t="s">
        <v>76</v>
      </c>
    </row>
    <row r="45" spans="1:16" ht="20.100000000000001" customHeight="1">
      <c r="A45" s="1085"/>
      <c r="B45" s="1086"/>
      <c r="C45" s="1087"/>
      <c r="D45" s="32"/>
      <c r="E45" s="33" t="s">
        <v>70</v>
      </c>
      <c r="F45" s="34"/>
      <c r="G45" s="35">
        <f>D45*F45</f>
        <v>0</v>
      </c>
      <c r="H45" s="26"/>
      <c r="I45" s="1085"/>
      <c r="J45" s="1086"/>
      <c r="K45" s="1087"/>
      <c r="L45" s="32"/>
      <c r="M45" s="33" t="s">
        <v>70</v>
      </c>
      <c r="N45" s="34"/>
      <c r="O45" s="35">
        <f>L45*N45</f>
        <v>0</v>
      </c>
    </row>
    <row r="46" spans="1:16" ht="20.100000000000001" customHeight="1">
      <c r="A46" s="1058"/>
      <c r="B46" s="1059"/>
      <c r="C46" s="1060"/>
      <c r="D46" s="36"/>
      <c r="E46" s="37" t="s">
        <v>70</v>
      </c>
      <c r="F46" s="36"/>
      <c r="G46" s="38">
        <f t="shared" ref="G46:G54" si="2">D46*F46</f>
        <v>0</v>
      </c>
      <c r="H46" s="26"/>
      <c r="I46" s="1058"/>
      <c r="J46" s="1059"/>
      <c r="K46" s="1060"/>
      <c r="L46" s="36"/>
      <c r="M46" s="37" t="s">
        <v>70</v>
      </c>
      <c r="N46" s="36"/>
      <c r="O46" s="38">
        <f t="shared" ref="O46:O54" si="3">L46*N46</f>
        <v>0</v>
      </c>
    </row>
    <row r="47" spans="1:16" ht="20.100000000000001" customHeight="1">
      <c r="A47" s="1058"/>
      <c r="B47" s="1059"/>
      <c r="C47" s="1060"/>
      <c r="D47" s="36"/>
      <c r="E47" s="37" t="s">
        <v>70</v>
      </c>
      <c r="F47" s="36"/>
      <c r="G47" s="38">
        <f t="shared" si="2"/>
        <v>0</v>
      </c>
      <c r="H47" s="26"/>
      <c r="I47" s="1058"/>
      <c r="J47" s="1059"/>
      <c r="K47" s="1060"/>
      <c r="L47" s="36"/>
      <c r="M47" s="37" t="s">
        <v>70</v>
      </c>
      <c r="N47" s="36"/>
      <c r="O47" s="38">
        <f t="shared" si="3"/>
        <v>0</v>
      </c>
    </row>
    <row r="48" spans="1:16" ht="20.100000000000001" customHeight="1">
      <c r="A48" s="1058"/>
      <c r="B48" s="1059"/>
      <c r="C48" s="1060"/>
      <c r="D48" s="36"/>
      <c r="E48" s="37" t="s">
        <v>70</v>
      </c>
      <c r="F48" s="36"/>
      <c r="G48" s="38">
        <f t="shared" si="2"/>
        <v>0</v>
      </c>
      <c r="H48" s="26"/>
      <c r="I48" s="1058"/>
      <c r="J48" s="1059"/>
      <c r="K48" s="1060"/>
      <c r="L48" s="36"/>
      <c r="M48" s="37" t="s">
        <v>70</v>
      </c>
      <c r="N48" s="36"/>
      <c r="O48" s="38">
        <f t="shared" si="3"/>
        <v>0</v>
      </c>
    </row>
    <row r="49" spans="1:15" ht="20.100000000000001" customHeight="1">
      <c r="A49" s="1058"/>
      <c r="B49" s="1059"/>
      <c r="C49" s="1060"/>
      <c r="D49" s="36"/>
      <c r="E49" s="37" t="s">
        <v>70</v>
      </c>
      <c r="F49" s="36"/>
      <c r="G49" s="38">
        <f t="shared" si="2"/>
        <v>0</v>
      </c>
      <c r="H49" s="26"/>
      <c r="I49" s="1058"/>
      <c r="J49" s="1059"/>
      <c r="K49" s="1060"/>
      <c r="L49" s="36"/>
      <c r="M49" s="37" t="s">
        <v>70</v>
      </c>
      <c r="N49" s="36"/>
      <c r="O49" s="38">
        <f t="shared" si="3"/>
        <v>0</v>
      </c>
    </row>
    <row r="50" spans="1:15" ht="20.100000000000001" customHeight="1">
      <c r="A50" s="1058"/>
      <c r="B50" s="1059"/>
      <c r="C50" s="1060"/>
      <c r="D50" s="36"/>
      <c r="E50" s="37" t="s">
        <v>70</v>
      </c>
      <c r="F50" s="36"/>
      <c r="G50" s="38">
        <f t="shared" si="2"/>
        <v>0</v>
      </c>
      <c r="H50" s="26"/>
      <c r="I50" s="1058"/>
      <c r="J50" s="1059"/>
      <c r="K50" s="1060"/>
      <c r="L50" s="36"/>
      <c r="M50" s="37" t="s">
        <v>70</v>
      </c>
      <c r="N50" s="36"/>
      <c r="O50" s="38">
        <f t="shared" si="3"/>
        <v>0</v>
      </c>
    </row>
    <row r="51" spans="1:15" ht="20.100000000000001" customHeight="1">
      <c r="A51" s="1058"/>
      <c r="B51" s="1059"/>
      <c r="C51" s="1060"/>
      <c r="D51" s="36"/>
      <c r="E51" s="37" t="s">
        <v>70</v>
      </c>
      <c r="F51" s="36"/>
      <c r="G51" s="38">
        <f t="shared" si="2"/>
        <v>0</v>
      </c>
      <c r="H51" s="26"/>
      <c r="I51" s="1058"/>
      <c r="J51" s="1059"/>
      <c r="K51" s="1060"/>
      <c r="L51" s="36"/>
      <c r="M51" s="37" t="s">
        <v>70</v>
      </c>
      <c r="N51" s="36"/>
      <c r="O51" s="38">
        <f t="shared" si="3"/>
        <v>0</v>
      </c>
    </row>
    <row r="52" spans="1:15" ht="20.100000000000001" customHeight="1">
      <c r="A52" s="1058"/>
      <c r="B52" s="1059"/>
      <c r="C52" s="1060"/>
      <c r="D52" s="36"/>
      <c r="E52" s="37" t="s">
        <v>70</v>
      </c>
      <c r="F52" s="36"/>
      <c r="G52" s="38">
        <f t="shared" si="2"/>
        <v>0</v>
      </c>
      <c r="H52" s="26"/>
      <c r="I52" s="1058"/>
      <c r="J52" s="1059"/>
      <c r="K52" s="1060"/>
      <c r="L52" s="36"/>
      <c r="M52" s="37" t="s">
        <v>70</v>
      </c>
      <c r="N52" s="36"/>
      <c r="O52" s="38">
        <f t="shared" si="3"/>
        <v>0</v>
      </c>
    </row>
    <row r="53" spans="1:15" ht="20.100000000000001" customHeight="1">
      <c r="A53" s="1058"/>
      <c r="B53" s="1059"/>
      <c r="C53" s="1060"/>
      <c r="D53" s="36"/>
      <c r="E53" s="37" t="s">
        <v>70</v>
      </c>
      <c r="F53" s="36"/>
      <c r="G53" s="38">
        <f t="shared" si="2"/>
        <v>0</v>
      </c>
      <c r="H53" s="26"/>
      <c r="I53" s="1058"/>
      <c r="J53" s="1059"/>
      <c r="K53" s="1060"/>
      <c r="L53" s="36"/>
      <c r="M53" s="37" t="s">
        <v>70</v>
      </c>
      <c r="N53" s="36"/>
      <c r="O53" s="38">
        <f t="shared" si="3"/>
        <v>0</v>
      </c>
    </row>
    <row r="54" spans="1:15" ht="20.100000000000001" customHeight="1">
      <c r="A54" s="1067"/>
      <c r="B54" s="1068"/>
      <c r="C54" s="1069"/>
      <c r="D54" s="36"/>
      <c r="E54" s="37" t="s">
        <v>70</v>
      </c>
      <c r="F54" s="36"/>
      <c r="G54" s="38">
        <f t="shared" si="2"/>
        <v>0</v>
      </c>
      <c r="H54" s="26"/>
      <c r="I54" s="1067"/>
      <c r="J54" s="1068"/>
      <c r="K54" s="1069"/>
      <c r="L54" s="36"/>
      <c r="M54" s="37" t="s">
        <v>70</v>
      </c>
      <c r="N54" s="36"/>
      <c r="O54" s="38">
        <f t="shared" si="3"/>
        <v>0</v>
      </c>
    </row>
    <row r="55" spans="1:15" ht="20.100000000000001" hidden="1" customHeight="1">
      <c r="A55" s="1070" t="s">
        <v>367</v>
      </c>
      <c r="B55" s="1071"/>
      <c r="C55" s="1072" t="s">
        <v>514</v>
      </c>
      <c r="D55" s="1073"/>
      <c r="E55" s="1072" t="s">
        <v>515</v>
      </c>
      <c r="F55" s="1073"/>
      <c r="G55" s="384" t="s">
        <v>516</v>
      </c>
      <c r="H55" s="26"/>
      <c r="I55" s="1070" t="s">
        <v>367</v>
      </c>
      <c r="J55" s="1071"/>
      <c r="K55" s="1072" t="s">
        <v>514</v>
      </c>
      <c r="L55" s="1073"/>
      <c r="M55" s="1072" t="s">
        <v>515</v>
      </c>
      <c r="N55" s="1073"/>
      <c r="O55" s="384" t="s">
        <v>516</v>
      </c>
    </row>
    <row r="56" spans="1:15" ht="20.100000000000001" hidden="1" customHeight="1">
      <c r="A56" s="1074" t="s">
        <v>513</v>
      </c>
      <c r="B56" s="1075"/>
      <c r="C56" s="1076"/>
      <c r="D56" s="1077"/>
      <c r="E56" s="1076"/>
      <c r="F56" s="1077"/>
      <c r="G56" s="520"/>
      <c r="H56" s="26"/>
      <c r="I56" s="1074" t="s">
        <v>513</v>
      </c>
      <c r="J56" s="1075"/>
      <c r="K56" s="1076"/>
      <c r="L56" s="1077"/>
      <c r="M56" s="1076"/>
      <c r="N56" s="1077"/>
      <c r="O56" s="520"/>
    </row>
    <row r="57" spans="1:15" ht="20.100000000000001" customHeight="1">
      <c r="A57" s="1078" t="s">
        <v>255</v>
      </c>
      <c r="B57" s="1079"/>
      <c r="C57" s="1079"/>
      <c r="D57" s="513"/>
      <c r="E57" s="514" t="s">
        <v>70</v>
      </c>
      <c r="F57" s="515"/>
      <c r="G57" s="39">
        <v>0</v>
      </c>
      <c r="H57" s="26"/>
      <c r="I57" s="1078" t="s">
        <v>255</v>
      </c>
      <c r="J57" s="1079"/>
      <c r="K57" s="1079"/>
      <c r="L57" s="513"/>
      <c r="M57" s="514" t="s">
        <v>70</v>
      </c>
      <c r="N57" s="515"/>
      <c r="O57" s="39">
        <v>0</v>
      </c>
    </row>
    <row r="58" spans="1:15" ht="20.100000000000001" customHeight="1">
      <c r="A58" s="1061" t="s">
        <v>256</v>
      </c>
      <c r="B58" s="1062"/>
      <c r="C58" s="1062"/>
      <c r="D58" s="1062"/>
      <c r="E58" s="1062"/>
      <c r="F58" s="1063"/>
      <c r="G58" s="39">
        <f>SUM(G45:G54)</f>
        <v>0</v>
      </c>
      <c r="H58" s="26"/>
      <c r="I58" s="1061" t="s">
        <v>256</v>
      </c>
      <c r="J58" s="1062"/>
      <c r="K58" s="1062"/>
      <c r="L58" s="1062"/>
      <c r="M58" s="1062"/>
      <c r="N58" s="1063"/>
      <c r="O58" s="39">
        <f>SUM(O45:O54)</f>
        <v>0</v>
      </c>
    </row>
    <row r="59" spans="1:15" ht="20.100000000000001" customHeight="1">
      <c r="A59" s="1064" t="s">
        <v>257</v>
      </c>
      <c r="B59" s="1065"/>
      <c r="C59" s="1065"/>
      <c r="D59" s="1065"/>
      <c r="E59" s="1065"/>
      <c r="F59" s="1066"/>
      <c r="G59" s="41"/>
      <c r="H59" s="26"/>
      <c r="I59" s="1064" t="s">
        <v>257</v>
      </c>
      <c r="J59" s="1065"/>
      <c r="K59" s="1065"/>
      <c r="L59" s="1065"/>
      <c r="M59" s="1065"/>
      <c r="N59" s="1066"/>
      <c r="O59" s="41"/>
    </row>
    <row r="60" spans="1:15" ht="20.100000000000001" customHeight="1">
      <c r="A60" s="1061" t="s">
        <v>258</v>
      </c>
      <c r="B60" s="1062"/>
      <c r="C60" s="1062"/>
      <c r="D60" s="1062"/>
      <c r="E60" s="1062"/>
      <c r="F60" s="1063"/>
      <c r="G60" s="39">
        <f>G58+G59</f>
        <v>0</v>
      </c>
      <c r="H60" s="26"/>
      <c r="I60" s="1061" t="s">
        <v>258</v>
      </c>
      <c r="J60" s="1062"/>
      <c r="K60" s="1062"/>
      <c r="L60" s="1062"/>
      <c r="M60" s="1062"/>
      <c r="N60" s="1063"/>
      <c r="O60" s="39">
        <f>O58+O59</f>
        <v>0</v>
      </c>
    </row>
    <row r="61" spans="1:15" ht="20.100000000000001" customHeight="1">
      <c r="G61" s="15">
        <v>5</v>
      </c>
      <c r="O61" s="15">
        <v>6</v>
      </c>
    </row>
    <row r="62" spans="1:15" ht="20.100000000000001" customHeight="1">
      <c r="A62" s="1093" t="s">
        <v>252</v>
      </c>
      <c r="B62" s="1094"/>
      <c r="C62" s="1118" t="str">
        <f>IF(個表1!$C11="","",TEXT(個表1!$C11,"yyyy/mm/dd")&amp;個表1!$E11&amp;TEXT(個表1!$F11,"yyyy/mm/dd"))</f>
        <v/>
      </c>
      <c r="D62" s="1119"/>
      <c r="E62" s="1119"/>
      <c r="F62" s="1119"/>
      <c r="G62" s="1120"/>
      <c r="H62" s="26"/>
      <c r="I62" s="1093" t="s">
        <v>252</v>
      </c>
      <c r="J62" s="1094"/>
      <c r="K62" s="1118" t="str">
        <f>IF(個表1!$C12="","",TEXT(個表1!$C12,"yyyy/mm/dd")&amp;個表1!$E12&amp;TEXT(個表1!$F12,"yyyy/mm/dd"))</f>
        <v/>
      </c>
      <c r="L62" s="1119"/>
      <c r="M62" s="1119"/>
      <c r="N62" s="1119"/>
      <c r="O62" s="1120"/>
    </row>
    <row r="63" spans="1:15" ht="20.100000000000001" customHeight="1">
      <c r="A63" s="1106" t="s">
        <v>73</v>
      </c>
      <c r="B63" s="1107"/>
      <c r="C63" s="1121" t="str">
        <f>IF(個表1!$H11="","",個表1!$H11)</f>
        <v/>
      </c>
      <c r="D63" s="1122"/>
      <c r="E63" s="1122"/>
      <c r="F63" s="1122"/>
      <c r="G63" s="1123"/>
      <c r="H63" s="26"/>
      <c r="I63" s="1106" t="s">
        <v>73</v>
      </c>
      <c r="J63" s="1107"/>
      <c r="K63" s="1121" t="str">
        <f>IF(個表1!$H12="","",個表1!$H12)</f>
        <v/>
      </c>
      <c r="L63" s="1122"/>
      <c r="M63" s="1122"/>
      <c r="N63" s="1122"/>
      <c r="O63" s="1123"/>
    </row>
    <row r="64" spans="1:15" ht="20.100000000000001" customHeight="1">
      <c r="A64" s="1099" t="s">
        <v>232</v>
      </c>
      <c r="B64" s="1100"/>
      <c r="C64" s="1111"/>
      <c r="D64" s="1112"/>
      <c r="E64" s="1113"/>
      <c r="F64" s="1114"/>
      <c r="G64" s="1115"/>
      <c r="H64" s="26"/>
      <c r="I64" s="1099" t="s">
        <v>232</v>
      </c>
      <c r="J64" s="1100"/>
      <c r="K64" s="1111"/>
      <c r="L64" s="1112"/>
      <c r="M64" s="1113"/>
      <c r="N64" s="1114"/>
      <c r="O64" s="1115"/>
    </row>
    <row r="65" spans="1:15" ht="20.100000000000001" customHeight="1">
      <c r="A65" s="1061" t="s">
        <v>233</v>
      </c>
      <c r="B65" s="1063"/>
      <c r="C65" s="1088"/>
      <c r="D65" s="1089"/>
      <c r="E65" s="1090"/>
      <c r="F65" s="1091"/>
      <c r="G65" s="1092"/>
      <c r="I65" s="1061" t="s">
        <v>233</v>
      </c>
      <c r="J65" s="1063"/>
      <c r="K65" s="1088"/>
      <c r="L65" s="1089"/>
      <c r="M65" s="1090"/>
      <c r="N65" s="1091"/>
      <c r="O65" s="1092"/>
    </row>
    <row r="66" spans="1:15" ht="20.100000000000001" customHeight="1">
      <c r="A66" s="1093" t="s">
        <v>234</v>
      </c>
      <c r="B66" s="1094"/>
      <c r="C66" s="1095">
        <f>C64-C65</f>
        <v>0</v>
      </c>
      <c r="D66" s="1096"/>
      <c r="E66" s="1097" t="s">
        <v>235</v>
      </c>
      <c r="F66" s="1098"/>
      <c r="G66" s="27" t="str">
        <f>IF(C66*C67=0,"",C66*C67)</f>
        <v/>
      </c>
      <c r="H66" s="26"/>
      <c r="I66" s="1093" t="s">
        <v>234</v>
      </c>
      <c r="J66" s="1094"/>
      <c r="K66" s="1095">
        <f>K64-K65</f>
        <v>0</v>
      </c>
      <c r="L66" s="1096"/>
      <c r="M66" s="1097" t="s">
        <v>235</v>
      </c>
      <c r="N66" s="1098"/>
      <c r="O66" s="27" t="str">
        <f>IF(K66*K67=0,"",K66*K67)</f>
        <v/>
      </c>
    </row>
    <row r="67" spans="1:15" ht="20.100000000000001" customHeight="1">
      <c r="A67" s="1099" t="s">
        <v>236</v>
      </c>
      <c r="B67" s="1100"/>
      <c r="C67" s="1116">
        <f>個表1!$G11</f>
        <v>0</v>
      </c>
      <c r="D67" s="1117"/>
      <c r="E67" s="386"/>
      <c r="F67" s="387"/>
      <c r="G67" s="28"/>
      <c r="H67" s="26"/>
      <c r="I67" s="1099" t="s">
        <v>236</v>
      </c>
      <c r="J67" s="1100"/>
      <c r="K67" s="1116">
        <f>個表1!$G12</f>
        <v>0</v>
      </c>
      <c r="L67" s="1117"/>
      <c r="M67" s="386"/>
      <c r="N67" s="387"/>
      <c r="O67" s="28"/>
    </row>
    <row r="68" spans="1:15" ht="20.100000000000001" customHeight="1">
      <c r="A68" s="1061" t="s">
        <v>237</v>
      </c>
      <c r="B68" s="1063"/>
      <c r="C68" s="1080" t="str">
        <f>IF(G66="","",SUM(F72:F81))</f>
        <v/>
      </c>
      <c r="D68" s="1081"/>
      <c r="E68" s="1082" t="s">
        <v>238</v>
      </c>
      <c r="F68" s="1083"/>
      <c r="G68" s="29" t="str">
        <f>IF(G66="","",C68/G66)</f>
        <v/>
      </c>
      <c r="H68" s="26"/>
      <c r="I68" s="1061" t="s">
        <v>237</v>
      </c>
      <c r="J68" s="1063"/>
      <c r="K68" s="1080" t="str">
        <f>IF(O66="","",SUM(N72:N81))</f>
        <v/>
      </c>
      <c r="L68" s="1081"/>
      <c r="M68" s="1082" t="s">
        <v>238</v>
      </c>
      <c r="N68" s="1083"/>
      <c r="O68" s="29" t="str">
        <f>IF(O66="","",K68/O66)</f>
        <v/>
      </c>
    </row>
    <row r="69" spans="1:15" ht="20.100000000000001" customHeight="1">
      <c r="A69" s="1061" t="s">
        <v>239</v>
      </c>
      <c r="B69" s="1063"/>
      <c r="C69" s="1080" t="str">
        <f>IF(G66="","",SUM(F72:F84))</f>
        <v/>
      </c>
      <c r="D69" s="1081"/>
      <c r="E69" s="1082" t="s">
        <v>240</v>
      </c>
      <c r="F69" s="1083"/>
      <c r="G69" s="30" t="str">
        <f>IF(G66="","",C69/G66)</f>
        <v/>
      </c>
      <c r="H69" s="26"/>
      <c r="I69" s="1061" t="s">
        <v>239</v>
      </c>
      <c r="J69" s="1063"/>
      <c r="K69" s="1080" t="str">
        <f>IF(O66="","",SUM(N72:N84))</f>
        <v/>
      </c>
      <c r="L69" s="1081"/>
      <c r="M69" s="1082" t="s">
        <v>240</v>
      </c>
      <c r="N69" s="1083"/>
      <c r="O69" s="30" t="str">
        <f>IF(O66="","",K69/O66)</f>
        <v/>
      </c>
    </row>
    <row r="70" spans="1:15" ht="20.100000000000001" customHeight="1">
      <c r="A70" s="1061" t="s">
        <v>253</v>
      </c>
      <c r="B70" s="1062"/>
      <c r="C70" s="1062"/>
      <c r="D70" s="1062"/>
      <c r="E70" s="1062"/>
      <c r="F70" s="1062"/>
      <c r="G70" s="1084"/>
      <c r="H70" s="26"/>
      <c r="I70" s="1061" t="s">
        <v>253</v>
      </c>
      <c r="J70" s="1062"/>
      <c r="K70" s="1062"/>
      <c r="L70" s="1062"/>
      <c r="M70" s="1062"/>
      <c r="N70" s="1062"/>
      <c r="O70" s="1084"/>
    </row>
    <row r="71" spans="1:15" ht="20.100000000000001" customHeight="1">
      <c r="A71" s="1061" t="s">
        <v>74</v>
      </c>
      <c r="B71" s="1062"/>
      <c r="C71" s="1063"/>
      <c r="D71" s="31" t="s">
        <v>254</v>
      </c>
      <c r="E71" s="235" t="s">
        <v>70</v>
      </c>
      <c r="F71" s="235" t="s">
        <v>75</v>
      </c>
      <c r="G71" s="236" t="s">
        <v>76</v>
      </c>
      <c r="H71" s="26"/>
      <c r="I71" s="1061" t="s">
        <v>74</v>
      </c>
      <c r="J71" s="1062"/>
      <c r="K71" s="1063"/>
      <c r="L71" s="31" t="s">
        <v>254</v>
      </c>
      <c r="M71" s="235" t="s">
        <v>70</v>
      </c>
      <c r="N71" s="235" t="s">
        <v>75</v>
      </c>
      <c r="O71" s="236" t="s">
        <v>76</v>
      </c>
    </row>
    <row r="72" spans="1:15" ht="20.100000000000001" customHeight="1">
      <c r="A72" s="1085"/>
      <c r="B72" s="1086"/>
      <c r="C72" s="1087"/>
      <c r="D72" s="32"/>
      <c r="E72" s="33" t="s">
        <v>70</v>
      </c>
      <c r="F72" s="34"/>
      <c r="G72" s="35">
        <f>D72*F72</f>
        <v>0</v>
      </c>
      <c r="H72" s="26"/>
      <c r="I72" s="1085"/>
      <c r="J72" s="1086"/>
      <c r="K72" s="1087"/>
      <c r="L72" s="32"/>
      <c r="M72" s="33" t="s">
        <v>70</v>
      </c>
      <c r="N72" s="34"/>
      <c r="O72" s="35">
        <f>L72*N72</f>
        <v>0</v>
      </c>
    </row>
    <row r="73" spans="1:15" ht="20.100000000000001" customHeight="1">
      <c r="A73" s="1058"/>
      <c r="B73" s="1059"/>
      <c r="C73" s="1060"/>
      <c r="D73" s="36"/>
      <c r="E73" s="37" t="s">
        <v>70</v>
      </c>
      <c r="F73" s="36"/>
      <c r="G73" s="38">
        <f t="shared" ref="G73:G81" si="4">D73*F73</f>
        <v>0</v>
      </c>
      <c r="H73" s="26"/>
      <c r="I73" s="1058"/>
      <c r="J73" s="1059"/>
      <c r="K73" s="1060"/>
      <c r="L73" s="36"/>
      <c r="M73" s="37" t="s">
        <v>70</v>
      </c>
      <c r="N73" s="36"/>
      <c r="O73" s="38">
        <f t="shared" ref="O73:O81" si="5">L73*N73</f>
        <v>0</v>
      </c>
    </row>
    <row r="74" spans="1:15" ht="20.100000000000001" customHeight="1">
      <c r="A74" s="1058"/>
      <c r="B74" s="1059"/>
      <c r="C74" s="1060"/>
      <c r="D74" s="36"/>
      <c r="E74" s="37" t="s">
        <v>70</v>
      </c>
      <c r="F74" s="36"/>
      <c r="G74" s="38">
        <f t="shared" si="4"/>
        <v>0</v>
      </c>
      <c r="H74" s="26"/>
      <c r="I74" s="1058"/>
      <c r="J74" s="1059"/>
      <c r="K74" s="1060"/>
      <c r="L74" s="36"/>
      <c r="M74" s="37" t="s">
        <v>70</v>
      </c>
      <c r="N74" s="36"/>
      <c r="O74" s="38">
        <f t="shared" si="5"/>
        <v>0</v>
      </c>
    </row>
    <row r="75" spans="1:15" ht="20.100000000000001" customHeight="1">
      <c r="A75" s="1058"/>
      <c r="B75" s="1059"/>
      <c r="C75" s="1060"/>
      <c r="D75" s="36"/>
      <c r="E75" s="37" t="s">
        <v>70</v>
      </c>
      <c r="F75" s="36"/>
      <c r="G75" s="38">
        <f t="shared" si="4"/>
        <v>0</v>
      </c>
      <c r="H75" s="26"/>
      <c r="I75" s="1058"/>
      <c r="J75" s="1059"/>
      <c r="K75" s="1060"/>
      <c r="L75" s="36"/>
      <c r="M75" s="37" t="s">
        <v>70</v>
      </c>
      <c r="N75" s="36"/>
      <c r="O75" s="38">
        <f t="shared" si="5"/>
        <v>0</v>
      </c>
    </row>
    <row r="76" spans="1:15" ht="20.100000000000001" customHeight="1">
      <c r="A76" s="1058"/>
      <c r="B76" s="1059"/>
      <c r="C76" s="1060"/>
      <c r="D76" s="36"/>
      <c r="E76" s="37" t="s">
        <v>70</v>
      </c>
      <c r="F76" s="36"/>
      <c r="G76" s="38">
        <f t="shared" si="4"/>
        <v>0</v>
      </c>
      <c r="H76" s="26"/>
      <c r="I76" s="1058"/>
      <c r="J76" s="1059"/>
      <c r="K76" s="1060"/>
      <c r="L76" s="36"/>
      <c r="M76" s="37" t="s">
        <v>70</v>
      </c>
      <c r="N76" s="36"/>
      <c r="O76" s="38">
        <f t="shared" si="5"/>
        <v>0</v>
      </c>
    </row>
    <row r="77" spans="1:15" ht="20.100000000000001" customHeight="1">
      <c r="A77" s="1058"/>
      <c r="B77" s="1059"/>
      <c r="C77" s="1060"/>
      <c r="D77" s="36"/>
      <c r="E77" s="37" t="s">
        <v>70</v>
      </c>
      <c r="F77" s="36"/>
      <c r="G77" s="38">
        <f t="shared" si="4"/>
        <v>0</v>
      </c>
      <c r="H77" s="26"/>
      <c r="I77" s="1058"/>
      <c r="J77" s="1059"/>
      <c r="K77" s="1060"/>
      <c r="L77" s="36"/>
      <c r="M77" s="37" t="s">
        <v>70</v>
      </c>
      <c r="N77" s="36"/>
      <c r="O77" s="38">
        <f t="shared" si="5"/>
        <v>0</v>
      </c>
    </row>
    <row r="78" spans="1:15" ht="20.100000000000001" customHeight="1">
      <c r="A78" s="1058"/>
      <c r="B78" s="1059"/>
      <c r="C78" s="1060"/>
      <c r="D78" s="36"/>
      <c r="E78" s="37" t="s">
        <v>70</v>
      </c>
      <c r="F78" s="36"/>
      <c r="G78" s="38">
        <f t="shared" si="4"/>
        <v>0</v>
      </c>
      <c r="H78" s="26"/>
      <c r="I78" s="1058"/>
      <c r="J78" s="1059"/>
      <c r="K78" s="1060"/>
      <c r="L78" s="36"/>
      <c r="M78" s="37" t="s">
        <v>70</v>
      </c>
      <c r="N78" s="36"/>
      <c r="O78" s="38">
        <f t="shared" si="5"/>
        <v>0</v>
      </c>
    </row>
    <row r="79" spans="1:15" ht="20.100000000000001" customHeight="1">
      <c r="A79" s="1058"/>
      <c r="B79" s="1059"/>
      <c r="C79" s="1060"/>
      <c r="D79" s="36"/>
      <c r="E79" s="37" t="s">
        <v>70</v>
      </c>
      <c r="F79" s="36"/>
      <c r="G79" s="38">
        <f t="shared" si="4"/>
        <v>0</v>
      </c>
      <c r="H79" s="26"/>
      <c r="I79" s="1058"/>
      <c r="J79" s="1059"/>
      <c r="K79" s="1060"/>
      <c r="L79" s="36"/>
      <c r="M79" s="37" t="s">
        <v>70</v>
      </c>
      <c r="N79" s="36"/>
      <c r="O79" s="38">
        <f t="shared" si="5"/>
        <v>0</v>
      </c>
    </row>
    <row r="80" spans="1:15" ht="20.100000000000001" customHeight="1">
      <c r="A80" s="1058"/>
      <c r="B80" s="1059"/>
      <c r="C80" s="1060"/>
      <c r="D80" s="36"/>
      <c r="E80" s="37" t="s">
        <v>70</v>
      </c>
      <c r="F80" s="36"/>
      <c r="G80" s="38">
        <f t="shared" si="4"/>
        <v>0</v>
      </c>
      <c r="H80" s="26"/>
      <c r="I80" s="1058"/>
      <c r="J80" s="1059"/>
      <c r="K80" s="1060"/>
      <c r="L80" s="36"/>
      <c r="M80" s="37" t="s">
        <v>70</v>
      </c>
      <c r="N80" s="36"/>
      <c r="O80" s="38">
        <f t="shared" si="5"/>
        <v>0</v>
      </c>
    </row>
    <row r="81" spans="1:15" ht="20.100000000000001" customHeight="1">
      <c r="A81" s="1067"/>
      <c r="B81" s="1068"/>
      <c r="C81" s="1069"/>
      <c r="D81" s="36"/>
      <c r="E81" s="37" t="s">
        <v>70</v>
      </c>
      <c r="F81" s="36"/>
      <c r="G81" s="38">
        <f t="shared" si="4"/>
        <v>0</v>
      </c>
      <c r="H81" s="26"/>
      <c r="I81" s="1067"/>
      <c r="J81" s="1068"/>
      <c r="K81" s="1069"/>
      <c r="L81" s="36"/>
      <c r="M81" s="37" t="s">
        <v>70</v>
      </c>
      <c r="N81" s="36"/>
      <c r="O81" s="38">
        <f t="shared" si="5"/>
        <v>0</v>
      </c>
    </row>
    <row r="82" spans="1:15" ht="20.100000000000001" hidden="1" customHeight="1">
      <c r="A82" s="1070" t="s">
        <v>367</v>
      </c>
      <c r="B82" s="1071"/>
      <c r="C82" s="1072" t="s">
        <v>514</v>
      </c>
      <c r="D82" s="1073"/>
      <c r="E82" s="1072" t="s">
        <v>515</v>
      </c>
      <c r="F82" s="1073"/>
      <c r="G82" s="384" t="s">
        <v>516</v>
      </c>
      <c r="H82" s="26"/>
      <c r="I82" s="1070" t="s">
        <v>367</v>
      </c>
      <c r="J82" s="1071"/>
      <c r="K82" s="1072" t="s">
        <v>514</v>
      </c>
      <c r="L82" s="1073"/>
      <c r="M82" s="1072" t="s">
        <v>515</v>
      </c>
      <c r="N82" s="1073"/>
      <c r="O82" s="384" t="s">
        <v>516</v>
      </c>
    </row>
    <row r="83" spans="1:15" ht="20.100000000000001" hidden="1" customHeight="1">
      <c r="A83" s="1074" t="s">
        <v>513</v>
      </c>
      <c r="B83" s="1075"/>
      <c r="C83" s="1076"/>
      <c r="D83" s="1077"/>
      <c r="E83" s="1076"/>
      <c r="F83" s="1077"/>
      <c r="G83" s="520"/>
      <c r="H83" s="26"/>
      <c r="I83" s="1074" t="s">
        <v>513</v>
      </c>
      <c r="J83" s="1075"/>
      <c r="K83" s="1076"/>
      <c r="L83" s="1077"/>
      <c r="M83" s="1076"/>
      <c r="N83" s="1077"/>
      <c r="O83" s="520"/>
    </row>
    <row r="84" spans="1:15" ht="20.100000000000001" customHeight="1">
      <c r="A84" s="1078" t="s">
        <v>255</v>
      </c>
      <c r="B84" s="1079"/>
      <c r="C84" s="1079"/>
      <c r="D84" s="513"/>
      <c r="E84" s="514" t="s">
        <v>70</v>
      </c>
      <c r="F84" s="515"/>
      <c r="G84" s="39">
        <v>0</v>
      </c>
      <c r="H84" s="26"/>
      <c r="I84" s="1078" t="s">
        <v>255</v>
      </c>
      <c r="J84" s="1079"/>
      <c r="K84" s="1079"/>
      <c r="L84" s="513"/>
      <c r="M84" s="514" t="s">
        <v>70</v>
      </c>
      <c r="N84" s="515"/>
      <c r="O84" s="39">
        <v>0</v>
      </c>
    </row>
    <row r="85" spans="1:15" ht="20.100000000000001" customHeight="1">
      <c r="A85" s="1061" t="s">
        <v>256</v>
      </c>
      <c r="B85" s="1062"/>
      <c r="C85" s="1062"/>
      <c r="D85" s="1062"/>
      <c r="E85" s="1062"/>
      <c r="F85" s="1063"/>
      <c r="G85" s="39">
        <f>SUM(G72:G81)</f>
        <v>0</v>
      </c>
      <c r="H85" s="26"/>
      <c r="I85" s="1061" t="s">
        <v>256</v>
      </c>
      <c r="J85" s="1062"/>
      <c r="K85" s="1062"/>
      <c r="L85" s="1062"/>
      <c r="M85" s="1062"/>
      <c r="N85" s="1063"/>
      <c r="O85" s="39">
        <f>SUM(O72:O81)</f>
        <v>0</v>
      </c>
    </row>
    <row r="86" spans="1:15" ht="20.100000000000001" customHeight="1">
      <c r="A86" s="1064" t="s">
        <v>257</v>
      </c>
      <c r="B86" s="1065"/>
      <c r="C86" s="1065"/>
      <c r="D86" s="1065"/>
      <c r="E86" s="1065"/>
      <c r="F86" s="1066"/>
      <c r="G86" s="41"/>
      <c r="H86" s="26"/>
      <c r="I86" s="1064" t="s">
        <v>257</v>
      </c>
      <c r="J86" s="1065"/>
      <c r="K86" s="1065"/>
      <c r="L86" s="1065"/>
      <c r="M86" s="1065"/>
      <c r="N86" s="1066"/>
      <c r="O86" s="41"/>
    </row>
    <row r="87" spans="1:15" ht="20.100000000000001" customHeight="1">
      <c r="A87" s="1061" t="s">
        <v>258</v>
      </c>
      <c r="B87" s="1062"/>
      <c r="C87" s="1062"/>
      <c r="D87" s="1062"/>
      <c r="E87" s="1062"/>
      <c r="F87" s="1063"/>
      <c r="G87" s="39">
        <f>G85+G86</f>
        <v>0</v>
      </c>
      <c r="H87" s="26"/>
      <c r="I87" s="1061" t="s">
        <v>258</v>
      </c>
      <c r="J87" s="1062"/>
      <c r="K87" s="1062"/>
      <c r="L87" s="1062"/>
      <c r="M87" s="1062"/>
      <c r="N87" s="1063"/>
      <c r="O87" s="39">
        <f>O85+O86</f>
        <v>0</v>
      </c>
    </row>
    <row r="88" spans="1:15" ht="20.100000000000001" customHeight="1">
      <c r="G88" s="15">
        <v>7</v>
      </c>
      <c r="O88" s="15">
        <v>8</v>
      </c>
    </row>
    <row r="89" spans="1:15" ht="20.100000000000001" customHeight="1">
      <c r="A89" s="1093" t="s">
        <v>252</v>
      </c>
      <c r="B89" s="1094"/>
      <c r="C89" s="1118" t="str">
        <f>IF(個表1!$C13="","",TEXT(個表1!$C13,"yyyy/mm/dd")&amp;個表1!$E13&amp;TEXT(個表1!$F13,"yyyy/mm/dd"))</f>
        <v/>
      </c>
      <c r="D89" s="1119"/>
      <c r="E89" s="1119"/>
      <c r="F89" s="1119"/>
      <c r="G89" s="1120"/>
      <c r="H89" s="26"/>
      <c r="I89" s="1093" t="s">
        <v>252</v>
      </c>
      <c r="J89" s="1094"/>
      <c r="K89" s="1118" t="str">
        <f>IF(個表1!$C14="","",TEXT(個表1!$C14,"yyyy/mm/dd")&amp;個表1!$E14&amp;TEXT(個表1!$F14,"yyyy/mm/dd"))</f>
        <v/>
      </c>
      <c r="L89" s="1119"/>
      <c r="M89" s="1119"/>
      <c r="N89" s="1119"/>
      <c r="O89" s="1120"/>
    </row>
    <row r="90" spans="1:15" ht="20.100000000000001" customHeight="1">
      <c r="A90" s="1106" t="s">
        <v>73</v>
      </c>
      <c r="B90" s="1107"/>
      <c r="C90" s="1121" t="str">
        <f>IF(個表1!$H13="","",個表1!$H13)</f>
        <v/>
      </c>
      <c r="D90" s="1122"/>
      <c r="E90" s="1122"/>
      <c r="F90" s="1122"/>
      <c r="G90" s="1123"/>
      <c r="H90" s="26"/>
      <c r="I90" s="1106" t="s">
        <v>73</v>
      </c>
      <c r="J90" s="1107"/>
      <c r="K90" s="1121" t="str">
        <f>IF(個表1!$H14="","",個表1!$H14)</f>
        <v/>
      </c>
      <c r="L90" s="1122"/>
      <c r="M90" s="1122"/>
      <c r="N90" s="1122"/>
      <c r="O90" s="1123"/>
    </row>
    <row r="91" spans="1:15" ht="20.100000000000001" customHeight="1">
      <c r="A91" s="1099" t="s">
        <v>232</v>
      </c>
      <c r="B91" s="1100"/>
      <c r="C91" s="1111"/>
      <c r="D91" s="1112"/>
      <c r="E91" s="1113"/>
      <c r="F91" s="1114"/>
      <c r="G91" s="1115"/>
      <c r="H91" s="26"/>
      <c r="I91" s="1099" t="s">
        <v>232</v>
      </c>
      <c r="J91" s="1100"/>
      <c r="K91" s="1111"/>
      <c r="L91" s="1112"/>
      <c r="M91" s="1113"/>
      <c r="N91" s="1114"/>
      <c r="O91" s="1115"/>
    </row>
    <row r="92" spans="1:15" ht="20.100000000000001" customHeight="1">
      <c r="A92" s="1061" t="s">
        <v>233</v>
      </c>
      <c r="B92" s="1063"/>
      <c r="C92" s="1088"/>
      <c r="D92" s="1089"/>
      <c r="E92" s="1090"/>
      <c r="F92" s="1091"/>
      <c r="G92" s="1092"/>
      <c r="I92" s="1061" t="s">
        <v>233</v>
      </c>
      <c r="J92" s="1063"/>
      <c r="K92" s="1088"/>
      <c r="L92" s="1089"/>
      <c r="M92" s="1090"/>
      <c r="N92" s="1091"/>
      <c r="O92" s="1092"/>
    </row>
    <row r="93" spans="1:15" ht="20.100000000000001" customHeight="1">
      <c r="A93" s="1093" t="s">
        <v>234</v>
      </c>
      <c r="B93" s="1094"/>
      <c r="C93" s="1095">
        <f>C91-C92</f>
        <v>0</v>
      </c>
      <c r="D93" s="1096"/>
      <c r="E93" s="1097" t="s">
        <v>235</v>
      </c>
      <c r="F93" s="1098"/>
      <c r="G93" s="27" t="str">
        <f>IF(C93*C94=0,"",C93*C94)</f>
        <v/>
      </c>
      <c r="H93" s="26"/>
      <c r="I93" s="1093" t="s">
        <v>234</v>
      </c>
      <c r="J93" s="1094"/>
      <c r="K93" s="1095">
        <f>K91-K92</f>
        <v>0</v>
      </c>
      <c r="L93" s="1096"/>
      <c r="M93" s="1097" t="s">
        <v>235</v>
      </c>
      <c r="N93" s="1098"/>
      <c r="O93" s="27" t="str">
        <f>IF(K93*K94=0,"",K93*K94)</f>
        <v/>
      </c>
    </row>
    <row r="94" spans="1:15" ht="20.100000000000001" customHeight="1">
      <c r="A94" s="1099" t="s">
        <v>236</v>
      </c>
      <c r="B94" s="1100"/>
      <c r="C94" s="1116">
        <f>個表1!$G13</f>
        <v>0</v>
      </c>
      <c r="D94" s="1117"/>
      <c r="E94" s="386"/>
      <c r="F94" s="387"/>
      <c r="G94" s="28"/>
      <c r="H94" s="26"/>
      <c r="I94" s="1099" t="s">
        <v>236</v>
      </c>
      <c r="J94" s="1100"/>
      <c r="K94" s="1116">
        <f>個表1!$G14</f>
        <v>0</v>
      </c>
      <c r="L94" s="1117"/>
      <c r="M94" s="386"/>
      <c r="N94" s="387"/>
      <c r="O94" s="28"/>
    </row>
    <row r="95" spans="1:15" ht="20.100000000000001" customHeight="1">
      <c r="A95" s="1061" t="s">
        <v>237</v>
      </c>
      <c r="B95" s="1063"/>
      <c r="C95" s="1080" t="str">
        <f>IF(G93="","",SUM(F99:F108))</f>
        <v/>
      </c>
      <c r="D95" s="1081"/>
      <c r="E95" s="1082" t="s">
        <v>238</v>
      </c>
      <c r="F95" s="1083"/>
      <c r="G95" s="29" t="str">
        <f>IF(G93="","",C95/G93)</f>
        <v/>
      </c>
      <c r="H95" s="26"/>
      <c r="I95" s="1061" t="s">
        <v>237</v>
      </c>
      <c r="J95" s="1063"/>
      <c r="K95" s="1080" t="str">
        <f>IF(O93="","",SUM(N99:N108))</f>
        <v/>
      </c>
      <c r="L95" s="1081"/>
      <c r="M95" s="1082" t="s">
        <v>238</v>
      </c>
      <c r="N95" s="1083"/>
      <c r="O95" s="29" t="str">
        <f>IF(O93="","",K95/O93)</f>
        <v/>
      </c>
    </row>
    <row r="96" spans="1:15" ht="20.100000000000001" customHeight="1">
      <c r="A96" s="1061" t="s">
        <v>239</v>
      </c>
      <c r="B96" s="1063"/>
      <c r="C96" s="1080" t="str">
        <f>IF(G93="","",SUM(F99:F111))</f>
        <v/>
      </c>
      <c r="D96" s="1081"/>
      <c r="E96" s="1082" t="s">
        <v>240</v>
      </c>
      <c r="F96" s="1083"/>
      <c r="G96" s="30" t="str">
        <f>IF(G93="","",C96/G93)</f>
        <v/>
      </c>
      <c r="H96" s="26"/>
      <c r="I96" s="1061" t="s">
        <v>239</v>
      </c>
      <c r="J96" s="1063"/>
      <c r="K96" s="1080" t="str">
        <f>IF(O93="","",SUM(N99:N111))</f>
        <v/>
      </c>
      <c r="L96" s="1081"/>
      <c r="M96" s="1082" t="s">
        <v>240</v>
      </c>
      <c r="N96" s="1083"/>
      <c r="O96" s="30" t="str">
        <f>IF(O93="","",K96/O93)</f>
        <v/>
      </c>
    </row>
    <row r="97" spans="1:15" ht="20.100000000000001" customHeight="1">
      <c r="A97" s="1061" t="s">
        <v>253</v>
      </c>
      <c r="B97" s="1062"/>
      <c r="C97" s="1062"/>
      <c r="D97" s="1062"/>
      <c r="E97" s="1062"/>
      <c r="F97" s="1062"/>
      <c r="G97" s="1084"/>
      <c r="H97" s="26"/>
      <c r="I97" s="1061" t="s">
        <v>253</v>
      </c>
      <c r="J97" s="1062"/>
      <c r="K97" s="1062"/>
      <c r="L97" s="1062"/>
      <c r="M97" s="1062"/>
      <c r="N97" s="1062"/>
      <c r="O97" s="1084"/>
    </row>
    <row r="98" spans="1:15" ht="20.100000000000001" customHeight="1">
      <c r="A98" s="1061" t="s">
        <v>74</v>
      </c>
      <c r="B98" s="1062"/>
      <c r="C98" s="1063"/>
      <c r="D98" s="31" t="s">
        <v>254</v>
      </c>
      <c r="E98" s="235" t="s">
        <v>70</v>
      </c>
      <c r="F98" s="235" t="s">
        <v>75</v>
      </c>
      <c r="G98" s="236" t="s">
        <v>76</v>
      </c>
      <c r="H98" s="26"/>
      <c r="I98" s="1061" t="s">
        <v>74</v>
      </c>
      <c r="J98" s="1062"/>
      <c r="K98" s="1063"/>
      <c r="L98" s="31" t="s">
        <v>254</v>
      </c>
      <c r="M98" s="235" t="s">
        <v>70</v>
      </c>
      <c r="N98" s="235" t="s">
        <v>75</v>
      </c>
      <c r="O98" s="236" t="s">
        <v>76</v>
      </c>
    </row>
    <row r="99" spans="1:15" ht="20.100000000000001" customHeight="1">
      <c r="A99" s="1085"/>
      <c r="B99" s="1086"/>
      <c r="C99" s="1087"/>
      <c r="D99" s="32"/>
      <c r="E99" s="33" t="s">
        <v>70</v>
      </c>
      <c r="F99" s="34"/>
      <c r="G99" s="35">
        <f>D99*F99</f>
        <v>0</v>
      </c>
      <c r="H99" s="26"/>
      <c r="I99" s="1085"/>
      <c r="J99" s="1086"/>
      <c r="K99" s="1087"/>
      <c r="L99" s="32"/>
      <c r="M99" s="33" t="s">
        <v>70</v>
      </c>
      <c r="N99" s="34"/>
      <c r="O99" s="35">
        <f>L99*N99</f>
        <v>0</v>
      </c>
    </row>
    <row r="100" spans="1:15" ht="20.100000000000001" customHeight="1">
      <c r="A100" s="1058"/>
      <c r="B100" s="1059"/>
      <c r="C100" s="1060"/>
      <c r="D100" s="36"/>
      <c r="E100" s="37" t="s">
        <v>70</v>
      </c>
      <c r="F100" s="36"/>
      <c r="G100" s="38">
        <f t="shared" ref="G100:G108" si="6">D100*F100</f>
        <v>0</v>
      </c>
      <c r="H100" s="26"/>
      <c r="I100" s="1058"/>
      <c r="J100" s="1059"/>
      <c r="K100" s="1060"/>
      <c r="L100" s="36"/>
      <c r="M100" s="37" t="s">
        <v>70</v>
      </c>
      <c r="N100" s="36"/>
      <c r="O100" s="38">
        <f t="shared" ref="O100:O108" si="7">L100*N100</f>
        <v>0</v>
      </c>
    </row>
    <row r="101" spans="1:15" ht="20.100000000000001" customHeight="1">
      <c r="A101" s="1058"/>
      <c r="B101" s="1059"/>
      <c r="C101" s="1060"/>
      <c r="D101" s="36"/>
      <c r="E101" s="37" t="s">
        <v>70</v>
      </c>
      <c r="F101" s="36"/>
      <c r="G101" s="38">
        <f t="shared" si="6"/>
        <v>0</v>
      </c>
      <c r="H101" s="26"/>
      <c r="I101" s="1058"/>
      <c r="J101" s="1059"/>
      <c r="K101" s="1060"/>
      <c r="L101" s="36"/>
      <c r="M101" s="37" t="s">
        <v>70</v>
      </c>
      <c r="N101" s="36"/>
      <c r="O101" s="38">
        <f t="shared" si="7"/>
        <v>0</v>
      </c>
    </row>
    <row r="102" spans="1:15" ht="20.100000000000001" customHeight="1">
      <c r="A102" s="1058"/>
      <c r="B102" s="1059"/>
      <c r="C102" s="1060"/>
      <c r="D102" s="36"/>
      <c r="E102" s="37" t="s">
        <v>70</v>
      </c>
      <c r="F102" s="36"/>
      <c r="G102" s="38">
        <f t="shared" si="6"/>
        <v>0</v>
      </c>
      <c r="H102" s="26"/>
      <c r="I102" s="1058"/>
      <c r="J102" s="1059"/>
      <c r="K102" s="1060"/>
      <c r="L102" s="36"/>
      <c r="M102" s="37" t="s">
        <v>70</v>
      </c>
      <c r="N102" s="36"/>
      <c r="O102" s="38">
        <f t="shared" si="7"/>
        <v>0</v>
      </c>
    </row>
    <row r="103" spans="1:15" ht="20.100000000000001" customHeight="1">
      <c r="A103" s="1058"/>
      <c r="B103" s="1059"/>
      <c r="C103" s="1060"/>
      <c r="D103" s="36"/>
      <c r="E103" s="37" t="s">
        <v>70</v>
      </c>
      <c r="F103" s="36"/>
      <c r="G103" s="38">
        <f t="shared" si="6"/>
        <v>0</v>
      </c>
      <c r="H103" s="26"/>
      <c r="I103" s="1058"/>
      <c r="J103" s="1059"/>
      <c r="K103" s="1060"/>
      <c r="L103" s="36"/>
      <c r="M103" s="37" t="s">
        <v>70</v>
      </c>
      <c r="N103" s="36"/>
      <c r="O103" s="38">
        <f t="shared" si="7"/>
        <v>0</v>
      </c>
    </row>
    <row r="104" spans="1:15" ht="20.100000000000001" customHeight="1">
      <c r="A104" s="1058"/>
      <c r="B104" s="1059"/>
      <c r="C104" s="1060"/>
      <c r="D104" s="36"/>
      <c r="E104" s="37" t="s">
        <v>70</v>
      </c>
      <c r="F104" s="36"/>
      <c r="G104" s="38">
        <f t="shared" si="6"/>
        <v>0</v>
      </c>
      <c r="H104" s="26"/>
      <c r="I104" s="1058"/>
      <c r="J104" s="1059"/>
      <c r="K104" s="1060"/>
      <c r="L104" s="36"/>
      <c r="M104" s="37" t="s">
        <v>70</v>
      </c>
      <c r="N104" s="36"/>
      <c r="O104" s="38">
        <f t="shared" si="7"/>
        <v>0</v>
      </c>
    </row>
    <row r="105" spans="1:15" ht="20.100000000000001" customHeight="1">
      <c r="A105" s="1058"/>
      <c r="B105" s="1059"/>
      <c r="C105" s="1060"/>
      <c r="D105" s="36"/>
      <c r="E105" s="37" t="s">
        <v>70</v>
      </c>
      <c r="F105" s="36"/>
      <c r="G105" s="38">
        <f t="shared" si="6"/>
        <v>0</v>
      </c>
      <c r="H105" s="26"/>
      <c r="I105" s="1058"/>
      <c r="J105" s="1059"/>
      <c r="K105" s="1060"/>
      <c r="L105" s="36"/>
      <c r="M105" s="37" t="s">
        <v>70</v>
      </c>
      <c r="N105" s="36"/>
      <c r="O105" s="38">
        <f t="shared" si="7"/>
        <v>0</v>
      </c>
    </row>
    <row r="106" spans="1:15" ht="20.100000000000001" customHeight="1">
      <c r="A106" s="1058"/>
      <c r="B106" s="1059"/>
      <c r="C106" s="1060"/>
      <c r="D106" s="36"/>
      <c r="E106" s="37" t="s">
        <v>70</v>
      </c>
      <c r="F106" s="36"/>
      <c r="G106" s="38">
        <f t="shared" si="6"/>
        <v>0</v>
      </c>
      <c r="H106" s="26"/>
      <c r="I106" s="1058"/>
      <c r="J106" s="1059"/>
      <c r="K106" s="1060"/>
      <c r="L106" s="36"/>
      <c r="M106" s="37" t="s">
        <v>70</v>
      </c>
      <c r="N106" s="36"/>
      <c r="O106" s="38">
        <f t="shared" si="7"/>
        <v>0</v>
      </c>
    </row>
    <row r="107" spans="1:15" ht="20.100000000000001" customHeight="1">
      <c r="A107" s="1058"/>
      <c r="B107" s="1059"/>
      <c r="C107" s="1060"/>
      <c r="D107" s="36"/>
      <c r="E107" s="37" t="s">
        <v>70</v>
      </c>
      <c r="F107" s="36"/>
      <c r="G107" s="38">
        <f t="shared" si="6"/>
        <v>0</v>
      </c>
      <c r="H107" s="26"/>
      <c r="I107" s="1058"/>
      <c r="J107" s="1059"/>
      <c r="K107" s="1060"/>
      <c r="L107" s="36"/>
      <c r="M107" s="37" t="s">
        <v>70</v>
      </c>
      <c r="N107" s="36"/>
      <c r="O107" s="38">
        <f t="shared" si="7"/>
        <v>0</v>
      </c>
    </row>
    <row r="108" spans="1:15" ht="20.100000000000001" customHeight="1">
      <c r="A108" s="1067"/>
      <c r="B108" s="1068"/>
      <c r="C108" s="1069"/>
      <c r="D108" s="36"/>
      <c r="E108" s="37" t="s">
        <v>70</v>
      </c>
      <c r="F108" s="36"/>
      <c r="G108" s="38">
        <f t="shared" si="6"/>
        <v>0</v>
      </c>
      <c r="H108" s="26"/>
      <c r="I108" s="1067"/>
      <c r="J108" s="1068"/>
      <c r="K108" s="1069"/>
      <c r="L108" s="36"/>
      <c r="M108" s="37" t="s">
        <v>70</v>
      </c>
      <c r="N108" s="36"/>
      <c r="O108" s="38">
        <f t="shared" si="7"/>
        <v>0</v>
      </c>
    </row>
    <row r="109" spans="1:15" ht="20.100000000000001" hidden="1" customHeight="1">
      <c r="A109" s="1070" t="s">
        <v>367</v>
      </c>
      <c r="B109" s="1071"/>
      <c r="C109" s="1072" t="s">
        <v>514</v>
      </c>
      <c r="D109" s="1073"/>
      <c r="E109" s="1072" t="s">
        <v>515</v>
      </c>
      <c r="F109" s="1073"/>
      <c r="G109" s="384" t="s">
        <v>516</v>
      </c>
      <c r="H109" s="26"/>
      <c r="I109" s="1070" t="s">
        <v>367</v>
      </c>
      <c r="J109" s="1071"/>
      <c r="K109" s="1072" t="s">
        <v>514</v>
      </c>
      <c r="L109" s="1073"/>
      <c r="M109" s="1072" t="s">
        <v>515</v>
      </c>
      <c r="N109" s="1073"/>
      <c r="O109" s="384" t="s">
        <v>516</v>
      </c>
    </row>
    <row r="110" spans="1:15" ht="20.100000000000001" hidden="1" customHeight="1">
      <c r="A110" s="1074" t="s">
        <v>513</v>
      </c>
      <c r="B110" s="1075"/>
      <c r="C110" s="1076"/>
      <c r="D110" s="1077"/>
      <c r="E110" s="1076"/>
      <c r="F110" s="1077"/>
      <c r="G110" s="520"/>
      <c r="H110" s="26"/>
      <c r="I110" s="1074" t="s">
        <v>513</v>
      </c>
      <c r="J110" s="1075"/>
      <c r="K110" s="1076"/>
      <c r="L110" s="1077"/>
      <c r="M110" s="1076"/>
      <c r="N110" s="1077"/>
      <c r="O110" s="520"/>
    </row>
    <row r="111" spans="1:15" ht="20.100000000000001" customHeight="1">
      <c r="A111" s="1078" t="s">
        <v>255</v>
      </c>
      <c r="B111" s="1079"/>
      <c r="C111" s="1079"/>
      <c r="D111" s="513"/>
      <c r="E111" s="514" t="s">
        <v>70</v>
      </c>
      <c r="F111" s="515"/>
      <c r="G111" s="39">
        <v>0</v>
      </c>
      <c r="H111" s="26"/>
      <c r="I111" s="1078" t="s">
        <v>255</v>
      </c>
      <c r="J111" s="1079"/>
      <c r="K111" s="1079"/>
      <c r="L111" s="513"/>
      <c r="M111" s="514" t="s">
        <v>70</v>
      </c>
      <c r="N111" s="515"/>
      <c r="O111" s="39">
        <v>0</v>
      </c>
    </row>
    <row r="112" spans="1:15" ht="20.100000000000001" customHeight="1">
      <c r="A112" s="1061" t="s">
        <v>256</v>
      </c>
      <c r="B112" s="1062"/>
      <c r="C112" s="1062"/>
      <c r="D112" s="1062"/>
      <c r="E112" s="1062"/>
      <c r="F112" s="1063"/>
      <c r="G112" s="39">
        <f>SUM(G99:G108)</f>
        <v>0</v>
      </c>
      <c r="H112" s="26"/>
      <c r="I112" s="1061" t="s">
        <v>256</v>
      </c>
      <c r="J112" s="1062"/>
      <c r="K112" s="1062"/>
      <c r="L112" s="1062"/>
      <c r="M112" s="1062"/>
      <c r="N112" s="1063"/>
      <c r="O112" s="39">
        <f>SUM(O99:O108)</f>
        <v>0</v>
      </c>
    </row>
    <row r="113" spans="1:15" ht="20.100000000000001" customHeight="1">
      <c r="A113" s="1064" t="s">
        <v>257</v>
      </c>
      <c r="B113" s="1065"/>
      <c r="C113" s="1065"/>
      <c r="D113" s="1065"/>
      <c r="E113" s="1065"/>
      <c r="F113" s="1066"/>
      <c r="G113" s="41"/>
      <c r="H113" s="26"/>
      <c r="I113" s="1064" t="s">
        <v>257</v>
      </c>
      <c r="J113" s="1065"/>
      <c r="K113" s="1065"/>
      <c r="L113" s="1065"/>
      <c r="M113" s="1065"/>
      <c r="N113" s="1066"/>
      <c r="O113" s="41"/>
    </row>
    <row r="114" spans="1:15" ht="20.100000000000001" customHeight="1">
      <c r="A114" s="1061" t="s">
        <v>258</v>
      </c>
      <c r="B114" s="1062"/>
      <c r="C114" s="1062"/>
      <c r="D114" s="1062"/>
      <c r="E114" s="1062"/>
      <c r="F114" s="1063"/>
      <c r="G114" s="39">
        <f>G112+G113</f>
        <v>0</v>
      </c>
      <c r="H114" s="26"/>
      <c r="I114" s="1061" t="s">
        <v>258</v>
      </c>
      <c r="J114" s="1062"/>
      <c r="K114" s="1062"/>
      <c r="L114" s="1062"/>
      <c r="M114" s="1062"/>
      <c r="N114" s="1063"/>
      <c r="O114" s="39">
        <f>O112+O113</f>
        <v>0</v>
      </c>
    </row>
    <row r="115" spans="1:15" ht="20.100000000000001" customHeight="1">
      <c r="G115" s="15">
        <v>9</v>
      </c>
      <c r="O115" s="15">
        <v>10</v>
      </c>
    </row>
    <row r="116" spans="1:15" ht="20.100000000000001" customHeight="1">
      <c r="A116" s="1093" t="s">
        <v>252</v>
      </c>
      <c r="B116" s="1094"/>
      <c r="C116" s="1118" t="str">
        <f>IF(個表1!$C15="","",TEXT(個表1!$C15,"yyyy/mm/dd")&amp;個表1!$E15&amp;TEXT(個表1!$F15,"yyyy/mm/dd"))</f>
        <v/>
      </c>
      <c r="D116" s="1119"/>
      <c r="E116" s="1119"/>
      <c r="F116" s="1119"/>
      <c r="G116" s="1120"/>
      <c r="H116" s="26"/>
      <c r="I116" s="1093" t="s">
        <v>252</v>
      </c>
      <c r="J116" s="1094"/>
      <c r="K116" s="1118" t="str">
        <f>IF(個表1!$C16="","",TEXT(個表1!$C16,"yyyy/mm/dd")&amp;個表1!$E16&amp;TEXT(個表1!$F16,"yyyy/mm/dd"))</f>
        <v/>
      </c>
      <c r="L116" s="1119"/>
      <c r="M116" s="1119"/>
      <c r="N116" s="1119"/>
      <c r="O116" s="1120"/>
    </row>
    <row r="117" spans="1:15" ht="20.100000000000001" customHeight="1">
      <c r="A117" s="1106" t="s">
        <v>73</v>
      </c>
      <c r="B117" s="1107"/>
      <c r="C117" s="1121" t="str">
        <f>IF(個表1!$H15="","",個表1!$H15)</f>
        <v/>
      </c>
      <c r="D117" s="1122"/>
      <c r="E117" s="1122"/>
      <c r="F117" s="1122"/>
      <c r="G117" s="1123"/>
      <c r="H117" s="26"/>
      <c r="I117" s="1106" t="s">
        <v>73</v>
      </c>
      <c r="J117" s="1107"/>
      <c r="K117" s="1121" t="str">
        <f>IF(個表1!$H16="","",個表1!$H16)</f>
        <v/>
      </c>
      <c r="L117" s="1122"/>
      <c r="M117" s="1122"/>
      <c r="N117" s="1122"/>
      <c r="O117" s="1123"/>
    </row>
    <row r="118" spans="1:15" ht="20.100000000000001" customHeight="1">
      <c r="A118" s="1099" t="s">
        <v>232</v>
      </c>
      <c r="B118" s="1100"/>
      <c r="C118" s="1111"/>
      <c r="D118" s="1112"/>
      <c r="E118" s="1113"/>
      <c r="F118" s="1114"/>
      <c r="G118" s="1115"/>
      <c r="H118" s="26"/>
      <c r="I118" s="1099" t="s">
        <v>232</v>
      </c>
      <c r="J118" s="1100"/>
      <c r="K118" s="1111"/>
      <c r="L118" s="1112"/>
      <c r="M118" s="1113"/>
      <c r="N118" s="1114"/>
      <c r="O118" s="1115"/>
    </row>
    <row r="119" spans="1:15" ht="20.100000000000001" customHeight="1">
      <c r="A119" s="1061" t="s">
        <v>233</v>
      </c>
      <c r="B119" s="1063"/>
      <c r="C119" s="1088"/>
      <c r="D119" s="1089"/>
      <c r="E119" s="1090"/>
      <c r="F119" s="1091"/>
      <c r="G119" s="1092"/>
      <c r="I119" s="1061" t="s">
        <v>233</v>
      </c>
      <c r="J119" s="1063"/>
      <c r="K119" s="1088"/>
      <c r="L119" s="1089"/>
      <c r="M119" s="1090"/>
      <c r="N119" s="1091"/>
      <c r="O119" s="1092"/>
    </row>
    <row r="120" spans="1:15" ht="20.100000000000001" customHeight="1">
      <c r="A120" s="1093" t="s">
        <v>234</v>
      </c>
      <c r="B120" s="1094"/>
      <c r="C120" s="1095">
        <f>C118-C119</f>
        <v>0</v>
      </c>
      <c r="D120" s="1096"/>
      <c r="E120" s="1097" t="s">
        <v>235</v>
      </c>
      <c r="F120" s="1098"/>
      <c r="G120" s="27" t="str">
        <f>IF(C120*C121=0,"",C120*C121)</f>
        <v/>
      </c>
      <c r="H120" s="26"/>
      <c r="I120" s="1093" t="s">
        <v>234</v>
      </c>
      <c r="J120" s="1094"/>
      <c r="K120" s="1095">
        <f>K118-K119</f>
        <v>0</v>
      </c>
      <c r="L120" s="1096"/>
      <c r="M120" s="1097" t="s">
        <v>235</v>
      </c>
      <c r="N120" s="1098"/>
      <c r="O120" s="27" t="str">
        <f>IF(K120*K121=0,"",K120*K121)</f>
        <v/>
      </c>
    </row>
    <row r="121" spans="1:15" ht="20.100000000000001" customHeight="1">
      <c r="A121" s="1099" t="s">
        <v>236</v>
      </c>
      <c r="B121" s="1100"/>
      <c r="C121" s="1116">
        <f>個表1!$G15</f>
        <v>0</v>
      </c>
      <c r="D121" s="1117"/>
      <c r="E121" s="386"/>
      <c r="F121" s="387"/>
      <c r="G121" s="28"/>
      <c r="H121" s="26"/>
      <c r="I121" s="1099" t="s">
        <v>236</v>
      </c>
      <c r="J121" s="1100"/>
      <c r="K121" s="1116">
        <f>個表1!$G16</f>
        <v>0</v>
      </c>
      <c r="L121" s="1117"/>
      <c r="M121" s="386"/>
      <c r="N121" s="387"/>
      <c r="O121" s="28"/>
    </row>
    <row r="122" spans="1:15" ht="20.100000000000001" customHeight="1">
      <c r="A122" s="1061" t="s">
        <v>237</v>
      </c>
      <c r="B122" s="1063"/>
      <c r="C122" s="1080" t="str">
        <f>IF(G120="","",SUM(F126:F135))</f>
        <v/>
      </c>
      <c r="D122" s="1081"/>
      <c r="E122" s="1082" t="s">
        <v>238</v>
      </c>
      <c r="F122" s="1083"/>
      <c r="G122" s="29" t="str">
        <f>IF(G120="","",C122/G120)</f>
        <v/>
      </c>
      <c r="H122" s="26"/>
      <c r="I122" s="1061" t="s">
        <v>237</v>
      </c>
      <c r="J122" s="1063"/>
      <c r="K122" s="1080" t="str">
        <f>IF(O120="","",SUM(N126:N135))</f>
        <v/>
      </c>
      <c r="L122" s="1081"/>
      <c r="M122" s="1082" t="s">
        <v>238</v>
      </c>
      <c r="N122" s="1083"/>
      <c r="O122" s="29" t="str">
        <f>IF(O120="","",K122/O120)</f>
        <v/>
      </c>
    </row>
    <row r="123" spans="1:15" ht="20.100000000000001" customHeight="1">
      <c r="A123" s="1061" t="s">
        <v>239</v>
      </c>
      <c r="B123" s="1063"/>
      <c r="C123" s="1080" t="str">
        <f>IF(G120="","",SUM(F126:F138))</f>
        <v/>
      </c>
      <c r="D123" s="1081"/>
      <c r="E123" s="1082" t="s">
        <v>240</v>
      </c>
      <c r="F123" s="1083"/>
      <c r="G123" s="30" t="str">
        <f>IF(G120="","",C123/G120)</f>
        <v/>
      </c>
      <c r="H123" s="26"/>
      <c r="I123" s="1061" t="s">
        <v>239</v>
      </c>
      <c r="J123" s="1063"/>
      <c r="K123" s="1080" t="str">
        <f>IF(O120="","",SUM(N126:N138))</f>
        <v/>
      </c>
      <c r="L123" s="1081"/>
      <c r="M123" s="1082" t="s">
        <v>240</v>
      </c>
      <c r="N123" s="1083"/>
      <c r="O123" s="30" t="str">
        <f>IF(O120="","",K123/O120)</f>
        <v/>
      </c>
    </row>
    <row r="124" spans="1:15" ht="20.100000000000001" customHeight="1">
      <c r="A124" s="1061" t="s">
        <v>253</v>
      </c>
      <c r="B124" s="1062"/>
      <c r="C124" s="1062"/>
      <c r="D124" s="1062"/>
      <c r="E124" s="1062"/>
      <c r="F124" s="1062"/>
      <c r="G124" s="1084"/>
      <c r="H124" s="26"/>
      <c r="I124" s="1061" t="s">
        <v>253</v>
      </c>
      <c r="J124" s="1062"/>
      <c r="K124" s="1062"/>
      <c r="L124" s="1062"/>
      <c r="M124" s="1062"/>
      <c r="N124" s="1062"/>
      <c r="O124" s="1084"/>
    </row>
    <row r="125" spans="1:15" ht="20.100000000000001" customHeight="1">
      <c r="A125" s="1061" t="s">
        <v>74</v>
      </c>
      <c r="B125" s="1062"/>
      <c r="C125" s="1063"/>
      <c r="D125" s="31" t="s">
        <v>254</v>
      </c>
      <c r="E125" s="235" t="s">
        <v>70</v>
      </c>
      <c r="F125" s="235" t="s">
        <v>75</v>
      </c>
      <c r="G125" s="236" t="s">
        <v>76</v>
      </c>
      <c r="H125" s="26"/>
      <c r="I125" s="1061" t="s">
        <v>74</v>
      </c>
      <c r="J125" s="1062"/>
      <c r="K125" s="1063"/>
      <c r="L125" s="31" t="s">
        <v>254</v>
      </c>
      <c r="M125" s="235" t="s">
        <v>70</v>
      </c>
      <c r="N125" s="235" t="s">
        <v>75</v>
      </c>
      <c r="O125" s="236" t="s">
        <v>76</v>
      </c>
    </row>
    <row r="126" spans="1:15" ht="20.100000000000001" customHeight="1">
      <c r="A126" s="1085"/>
      <c r="B126" s="1086"/>
      <c r="C126" s="1087"/>
      <c r="D126" s="32"/>
      <c r="E126" s="33" t="s">
        <v>70</v>
      </c>
      <c r="F126" s="34"/>
      <c r="G126" s="35">
        <f>D126*F126</f>
        <v>0</v>
      </c>
      <c r="H126" s="26"/>
      <c r="I126" s="1085"/>
      <c r="J126" s="1086"/>
      <c r="K126" s="1087"/>
      <c r="L126" s="32"/>
      <c r="M126" s="33" t="s">
        <v>70</v>
      </c>
      <c r="N126" s="34"/>
      <c r="O126" s="35">
        <f>L126*N126</f>
        <v>0</v>
      </c>
    </row>
    <row r="127" spans="1:15" ht="20.100000000000001" customHeight="1">
      <c r="A127" s="1058"/>
      <c r="B127" s="1059"/>
      <c r="C127" s="1060"/>
      <c r="D127" s="36"/>
      <c r="E127" s="37" t="s">
        <v>70</v>
      </c>
      <c r="F127" s="36"/>
      <c r="G127" s="38">
        <f t="shared" ref="G127:G135" si="8">D127*F127</f>
        <v>0</v>
      </c>
      <c r="H127" s="26"/>
      <c r="I127" s="1058"/>
      <c r="J127" s="1059"/>
      <c r="K127" s="1060"/>
      <c r="L127" s="36"/>
      <c r="M127" s="37" t="s">
        <v>70</v>
      </c>
      <c r="N127" s="36"/>
      <c r="O127" s="38">
        <f t="shared" ref="O127:O135" si="9">L127*N127</f>
        <v>0</v>
      </c>
    </row>
    <row r="128" spans="1:15" ht="20.100000000000001" customHeight="1">
      <c r="A128" s="1058"/>
      <c r="B128" s="1059"/>
      <c r="C128" s="1060"/>
      <c r="D128" s="36"/>
      <c r="E128" s="37" t="s">
        <v>70</v>
      </c>
      <c r="F128" s="36"/>
      <c r="G128" s="38">
        <f t="shared" si="8"/>
        <v>0</v>
      </c>
      <c r="H128" s="26"/>
      <c r="I128" s="1058"/>
      <c r="J128" s="1059"/>
      <c r="K128" s="1060"/>
      <c r="L128" s="36"/>
      <c r="M128" s="37" t="s">
        <v>70</v>
      </c>
      <c r="N128" s="36"/>
      <c r="O128" s="38">
        <f t="shared" si="9"/>
        <v>0</v>
      </c>
    </row>
    <row r="129" spans="1:15" ht="20.100000000000001" customHeight="1">
      <c r="A129" s="1058"/>
      <c r="B129" s="1059"/>
      <c r="C129" s="1060"/>
      <c r="D129" s="36"/>
      <c r="E129" s="37" t="s">
        <v>70</v>
      </c>
      <c r="F129" s="36"/>
      <c r="G129" s="38">
        <f t="shared" si="8"/>
        <v>0</v>
      </c>
      <c r="H129" s="26"/>
      <c r="I129" s="1058"/>
      <c r="J129" s="1059"/>
      <c r="K129" s="1060"/>
      <c r="L129" s="36"/>
      <c r="M129" s="37" t="s">
        <v>70</v>
      </c>
      <c r="N129" s="36"/>
      <c r="O129" s="38">
        <f t="shared" si="9"/>
        <v>0</v>
      </c>
    </row>
    <row r="130" spans="1:15" ht="20.100000000000001" customHeight="1">
      <c r="A130" s="1058"/>
      <c r="B130" s="1059"/>
      <c r="C130" s="1060"/>
      <c r="D130" s="36"/>
      <c r="E130" s="37" t="s">
        <v>70</v>
      </c>
      <c r="F130" s="36"/>
      <c r="G130" s="38">
        <f t="shared" si="8"/>
        <v>0</v>
      </c>
      <c r="H130" s="26"/>
      <c r="I130" s="1058"/>
      <c r="J130" s="1059"/>
      <c r="K130" s="1060"/>
      <c r="L130" s="36"/>
      <c r="M130" s="37" t="s">
        <v>70</v>
      </c>
      <c r="N130" s="36"/>
      <c r="O130" s="38">
        <f t="shared" si="9"/>
        <v>0</v>
      </c>
    </row>
    <row r="131" spans="1:15" ht="20.100000000000001" customHeight="1">
      <c r="A131" s="1058"/>
      <c r="B131" s="1059"/>
      <c r="C131" s="1060"/>
      <c r="D131" s="36"/>
      <c r="E131" s="37" t="s">
        <v>70</v>
      </c>
      <c r="F131" s="36"/>
      <c r="G131" s="38">
        <f t="shared" si="8"/>
        <v>0</v>
      </c>
      <c r="H131" s="26"/>
      <c r="I131" s="1058"/>
      <c r="J131" s="1059"/>
      <c r="K131" s="1060"/>
      <c r="L131" s="36"/>
      <c r="M131" s="37" t="s">
        <v>70</v>
      </c>
      <c r="N131" s="36"/>
      <c r="O131" s="38">
        <f t="shared" si="9"/>
        <v>0</v>
      </c>
    </row>
    <row r="132" spans="1:15" ht="20.100000000000001" customHeight="1">
      <c r="A132" s="1058"/>
      <c r="B132" s="1059"/>
      <c r="C132" s="1060"/>
      <c r="D132" s="36"/>
      <c r="E132" s="37" t="s">
        <v>70</v>
      </c>
      <c r="F132" s="36"/>
      <c r="G132" s="38">
        <f t="shared" si="8"/>
        <v>0</v>
      </c>
      <c r="H132" s="26"/>
      <c r="I132" s="1058"/>
      <c r="J132" s="1059"/>
      <c r="K132" s="1060"/>
      <c r="L132" s="36"/>
      <c r="M132" s="37" t="s">
        <v>70</v>
      </c>
      <c r="N132" s="36"/>
      <c r="O132" s="38">
        <f t="shared" si="9"/>
        <v>0</v>
      </c>
    </row>
    <row r="133" spans="1:15" ht="20.100000000000001" customHeight="1">
      <c r="A133" s="1058"/>
      <c r="B133" s="1059"/>
      <c r="C133" s="1060"/>
      <c r="D133" s="36"/>
      <c r="E133" s="37" t="s">
        <v>70</v>
      </c>
      <c r="F133" s="36"/>
      <c r="G133" s="38">
        <f t="shared" si="8"/>
        <v>0</v>
      </c>
      <c r="H133" s="26"/>
      <c r="I133" s="1058"/>
      <c r="J133" s="1059"/>
      <c r="K133" s="1060"/>
      <c r="L133" s="36"/>
      <c r="M133" s="37" t="s">
        <v>70</v>
      </c>
      <c r="N133" s="36"/>
      <c r="O133" s="38">
        <f t="shared" si="9"/>
        <v>0</v>
      </c>
    </row>
    <row r="134" spans="1:15" ht="20.100000000000001" customHeight="1">
      <c r="A134" s="1058"/>
      <c r="B134" s="1059"/>
      <c r="C134" s="1060"/>
      <c r="D134" s="36"/>
      <c r="E134" s="37" t="s">
        <v>70</v>
      </c>
      <c r="F134" s="36"/>
      <c r="G134" s="38">
        <f t="shared" si="8"/>
        <v>0</v>
      </c>
      <c r="H134" s="26"/>
      <c r="I134" s="1058"/>
      <c r="J134" s="1059"/>
      <c r="K134" s="1060"/>
      <c r="L134" s="36"/>
      <c r="M134" s="37" t="s">
        <v>70</v>
      </c>
      <c r="N134" s="36"/>
      <c r="O134" s="38">
        <f t="shared" si="9"/>
        <v>0</v>
      </c>
    </row>
    <row r="135" spans="1:15" ht="20.100000000000001" customHeight="1">
      <c r="A135" s="1067"/>
      <c r="B135" s="1068"/>
      <c r="C135" s="1069"/>
      <c r="D135" s="36"/>
      <c r="E135" s="37" t="s">
        <v>70</v>
      </c>
      <c r="F135" s="36"/>
      <c r="G135" s="38">
        <f t="shared" si="8"/>
        <v>0</v>
      </c>
      <c r="H135" s="26"/>
      <c r="I135" s="1067"/>
      <c r="J135" s="1068"/>
      <c r="K135" s="1069"/>
      <c r="L135" s="36"/>
      <c r="M135" s="37" t="s">
        <v>70</v>
      </c>
      <c r="N135" s="36"/>
      <c r="O135" s="38">
        <f t="shared" si="9"/>
        <v>0</v>
      </c>
    </row>
    <row r="136" spans="1:15" ht="20.100000000000001" hidden="1" customHeight="1">
      <c r="A136" s="1070" t="s">
        <v>367</v>
      </c>
      <c r="B136" s="1071"/>
      <c r="C136" s="1072" t="s">
        <v>514</v>
      </c>
      <c r="D136" s="1073"/>
      <c r="E136" s="1072" t="s">
        <v>515</v>
      </c>
      <c r="F136" s="1073"/>
      <c r="G136" s="384" t="s">
        <v>516</v>
      </c>
      <c r="H136" s="26"/>
      <c r="I136" s="1070" t="s">
        <v>367</v>
      </c>
      <c r="J136" s="1071"/>
      <c r="K136" s="1072" t="s">
        <v>514</v>
      </c>
      <c r="L136" s="1073"/>
      <c r="M136" s="1072" t="s">
        <v>515</v>
      </c>
      <c r="N136" s="1073"/>
      <c r="O136" s="384" t="s">
        <v>516</v>
      </c>
    </row>
    <row r="137" spans="1:15" ht="20.100000000000001" hidden="1" customHeight="1">
      <c r="A137" s="1074" t="s">
        <v>513</v>
      </c>
      <c r="B137" s="1075"/>
      <c r="C137" s="1076"/>
      <c r="D137" s="1077"/>
      <c r="E137" s="1076"/>
      <c r="F137" s="1077"/>
      <c r="G137" s="520"/>
      <c r="H137" s="26"/>
      <c r="I137" s="1074" t="s">
        <v>513</v>
      </c>
      <c r="J137" s="1075"/>
      <c r="K137" s="1076"/>
      <c r="L137" s="1077"/>
      <c r="M137" s="1076"/>
      <c r="N137" s="1077"/>
      <c r="O137" s="520"/>
    </row>
    <row r="138" spans="1:15" ht="20.100000000000001" customHeight="1">
      <c r="A138" s="1078" t="s">
        <v>255</v>
      </c>
      <c r="B138" s="1079"/>
      <c r="C138" s="1079"/>
      <c r="D138" s="513"/>
      <c r="E138" s="514" t="s">
        <v>70</v>
      </c>
      <c r="F138" s="515"/>
      <c r="G138" s="39">
        <v>0</v>
      </c>
      <c r="H138" s="26"/>
      <c r="I138" s="1078" t="s">
        <v>255</v>
      </c>
      <c r="J138" s="1079"/>
      <c r="K138" s="1079"/>
      <c r="L138" s="513"/>
      <c r="M138" s="514" t="s">
        <v>70</v>
      </c>
      <c r="N138" s="515"/>
      <c r="O138" s="39">
        <v>0</v>
      </c>
    </row>
    <row r="139" spans="1:15" ht="20.100000000000001" customHeight="1">
      <c r="A139" s="1061" t="s">
        <v>256</v>
      </c>
      <c r="B139" s="1062"/>
      <c r="C139" s="1062"/>
      <c r="D139" s="1062"/>
      <c r="E139" s="1062"/>
      <c r="F139" s="1063"/>
      <c r="G139" s="39">
        <f>SUM(G126:G135)</f>
        <v>0</v>
      </c>
      <c r="H139" s="26"/>
      <c r="I139" s="1061" t="s">
        <v>256</v>
      </c>
      <c r="J139" s="1062"/>
      <c r="K139" s="1062"/>
      <c r="L139" s="1062"/>
      <c r="M139" s="1062"/>
      <c r="N139" s="1063"/>
      <c r="O139" s="39">
        <f>SUM(O126:O135)</f>
        <v>0</v>
      </c>
    </row>
    <row r="140" spans="1:15" ht="20.100000000000001" customHeight="1">
      <c r="A140" s="1064" t="s">
        <v>257</v>
      </c>
      <c r="B140" s="1065"/>
      <c r="C140" s="1065"/>
      <c r="D140" s="1065"/>
      <c r="E140" s="1065"/>
      <c r="F140" s="1066"/>
      <c r="G140" s="41"/>
      <c r="H140" s="26"/>
      <c r="I140" s="1064" t="s">
        <v>257</v>
      </c>
      <c r="J140" s="1065"/>
      <c r="K140" s="1065"/>
      <c r="L140" s="1065"/>
      <c r="M140" s="1065"/>
      <c r="N140" s="1066"/>
      <c r="O140" s="41"/>
    </row>
    <row r="141" spans="1:15" ht="20.100000000000001" customHeight="1">
      <c r="A141" s="1061" t="s">
        <v>258</v>
      </c>
      <c r="B141" s="1062"/>
      <c r="C141" s="1062"/>
      <c r="D141" s="1062"/>
      <c r="E141" s="1062"/>
      <c r="F141" s="1063"/>
      <c r="G141" s="39">
        <f>G139+G140</f>
        <v>0</v>
      </c>
      <c r="H141" s="26"/>
      <c r="I141" s="1061" t="s">
        <v>258</v>
      </c>
      <c r="J141" s="1062"/>
      <c r="K141" s="1062"/>
      <c r="L141" s="1062"/>
      <c r="M141" s="1062"/>
      <c r="N141" s="1063"/>
      <c r="O141" s="39">
        <f>O139+O140</f>
        <v>0</v>
      </c>
    </row>
    <row r="142" spans="1:15" ht="20.100000000000001" customHeight="1">
      <c r="G142" s="15">
        <v>11</v>
      </c>
      <c r="O142" s="15">
        <v>12</v>
      </c>
    </row>
    <row r="143" spans="1:15" ht="20.100000000000001" customHeight="1">
      <c r="A143" s="1093" t="s">
        <v>252</v>
      </c>
      <c r="B143" s="1094"/>
      <c r="C143" s="1118" t="str">
        <f>IF(個表1!$C17="","",TEXT(個表1!$C17,"yyyy/mm/dd")&amp;個表1!$E17&amp;TEXT(個表1!$F17,"yyyy/mm/dd"))</f>
        <v/>
      </c>
      <c r="D143" s="1119"/>
      <c r="E143" s="1119"/>
      <c r="F143" s="1119"/>
      <c r="G143" s="1120"/>
      <c r="H143" s="26"/>
      <c r="I143" s="1093" t="s">
        <v>252</v>
      </c>
      <c r="J143" s="1094"/>
      <c r="K143" s="1118" t="str">
        <f>IF(個表1!$C18="","",TEXT(個表1!$C18,"yyyy/mm/dd")&amp;個表1!$E18&amp;TEXT(個表1!$F18,"yyyy/mm/dd"))</f>
        <v/>
      </c>
      <c r="L143" s="1119"/>
      <c r="M143" s="1119"/>
      <c r="N143" s="1119"/>
      <c r="O143" s="1120"/>
    </row>
    <row r="144" spans="1:15" ht="20.100000000000001" customHeight="1">
      <c r="A144" s="1106" t="s">
        <v>73</v>
      </c>
      <c r="B144" s="1107"/>
      <c r="C144" s="1121" t="str">
        <f>IF(個表1!$H17="","",個表1!$H17)</f>
        <v/>
      </c>
      <c r="D144" s="1122"/>
      <c r="E144" s="1122"/>
      <c r="F144" s="1122"/>
      <c r="G144" s="1123"/>
      <c r="H144" s="26"/>
      <c r="I144" s="1106" t="s">
        <v>73</v>
      </c>
      <c r="J144" s="1107"/>
      <c r="K144" s="1121" t="str">
        <f>IF(個表1!$H18="","",個表1!$H18)</f>
        <v/>
      </c>
      <c r="L144" s="1122"/>
      <c r="M144" s="1122"/>
      <c r="N144" s="1122"/>
      <c r="O144" s="1123"/>
    </row>
    <row r="145" spans="1:15" ht="20.100000000000001" customHeight="1">
      <c r="A145" s="1099" t="s">
        <v>232</v>
      </c>
      <c r="B145" s="1100"/>
      <c r="C145" s="1111"/>
      <c r="D145" s="1112"/>
      <c r="E145" s="1113"/>
      <c r="F145" s="1114"/>
      <c r="G145" s="1115"/>
      <c r="H145" s="26"/>
      <c r="I145" s="1099" t="s">
        <v>232</v>
      </c>
      <c r="J145" s="1100"/>
      <c r="K145" s="1111"/>
      <c r="L145" s="1112"/>
      <c r="M145" s="1113"/>
      <c r="N145" s="1114"/>
      <c r="O145" s="1115"/>
    </row>
    <row r="146" spans="1:15" ht="20.100000000000001" customHeight="1">
      <c r="A146" s="1061" t="s">
        <v>233</v>
      </c>
      <c r="B146" s="1063"/>
      <c r="C146" s="1088"/>
      <c r="D146" s="1089"/>
      <c r="E146" s="1090"/>
      <c r="F146" s="1091"/>
      <c r="G146" s="1092"/>
      <c r="I146" s="1061" t="s">
        <v>233</v>
      </c>
      <c r="J146" s="1063"/>
      <c r="K146" s="1088"/>
      <c r="L146" s="1089"/>
      <c r="M146" s="1090"/>
      <c r="N146" s="1091"/>
      <c r="O146" s="1092"/>
    </row>
    <row r="147" spans="1:15" ht="20.100000000000001" customHeight="1">
      <c r="A147" s="1093" t="s">
        <v>234</v>
      </c>
      <c r="B147" s="1094"/>
      <c r="C147" s="1095">
        <f>C145-C146</f>
        <v>0</v>
      </c>
      <c r="D147" s="1096"/>
      <c r="E147" s="1097" t="s">
        <v>235</v>
      </c>
      <c r="F147" s="1098"/>
      <c r="G147" s="27" t="str">
        <f>IF(C147*C148=0,"",C147*C148)</f>
        <v/>
      </c>
      <c r="H147" s="26"/>
      <c r="I147" s="1093" t="s">
        <v>234</v>
      </c>
      <c r="J147" s="1094"/>
      <c r="K147" s="1095">
        <f>K145-K146</f>
        <v>0</v>
      </c>
      <c r="L147" s="1096"/>
      <c r="M147" s="1097" t="s">
        <v>235</v>
      </c>
      <c r="N147" s="1098"/>
      <c r="O147" s="27" t="str">
        <f>IF(K147*K148=0,"",K147*K148)</f>
        <v/>
      </c>
    </row>
    <row r="148" spans="1:15" ht="20.100000000000001" customHeight="1">
      <c r="A148" s="1099" t="s">
        <v>236</v>
      </c>
      <c r="B148" s="1100"/>
      <c r="C148" s="1116">
        <f>個表1!$G17</f>
        <v>0</v>
      </c>
      <c r="D148" s="1117"/>
      <c r="E148" s="386"/>
      <c r="F148" s="387"/>
      <c r="G148" s="28"/>
      <c r="H148" s="26"/>
      <c r="I148" s="1099" t="s">
        <v>236</v>
      </c>
      <c r="J148" s="1100"/>
      <c r="K148" s="1116">
        <f>個表1!$G18</f>
        <v>0</v>
      </c>
      <c r="L148" s="1117"/>
      <c r="M148" s="386"/>
      <c r="N148" s="387"/>
      <c r="O148" s="28"/>
    </row>
    <row r="149" spans="1:15" ht="20.100000000000001" customHeight="1">
      <c r="A149" s="1061" t="s">
        <v>237</v>
      </c>
      <c r="B149" s="1063"/>
      <c r="C149" s="1080" t="str">
        <f>IF(G147="","",SUM(F153:F162))</f>
        <v/>
      </c>
      <c r="D149" s="1081"/>
      <c r="E149" s="1082" t="s">
        <v>238</v>
      </c>
      <c r="F149" s="1083"/>
      <c r="G149" s="29" t="str">
        <f>IF(G147="","",C149/G147)</f>
        <v/>
      </c>
      <c r="H149" s="26"/>
      <c r="I149" s="1061" t="s">
        <v>237</v>
      </c>
      <c r="J149" s="1063"/>
      <c r="K149" s="1080" t="str">
        <f>IF(O147="","",SUM(N153:N162))</f>
        <v/>
      </c>
      <c r="L149" s="1081"/>
      <c r="M149" s="1082" t="s">
        <v>238</v>
      </c>
      <c r="N149" s="1083"/>
      <c r="O149" s="29" t="str">
        <f>IF(O147="","",K149/O147)</f>
        <v/>
      </c>
    </row>
    <row r="150" spans="1:15" ht="20.100000000000001" customHeight="1">
      <c r="A150" s="1061" t="s">
        <v>239</v>
      </c>
      <c r="B150" s="1063"/>
      <c r="C150" s="1080" t="str">
        <f>IF(G147="","",SUM(F153:F165))</f>
        <v/>
      </c>
      <c r="D150" s="1081"/>
      <c r="E150" s="1082" t="s">
        <v>240</v>
      </c>
      <c r="F150" s="1083"/>
      <c r="G150" s="30" t="str">
        <f>IF(G147="","",C150/G147)</f>
        <v/>
      </c>
      <c r="H150" s="26"/>
      <c r="I150" s="1061" t="s">
        <v>239</v>
      </c>
      <c r="J150" s="1063"/>
      <c r="K150" s="1080" t="str">
        <f>IF(O147="","",SUM(N153:N165))</f>
        <v/>
      </c>
      <c r="L150" s="1081"/>
      <c r="M150" s="1082" t="s">
        <v>240</v>
      </c>
      <c r="N150" s="1083"/>
      <c r="O150" s="30" t="str">
        <f>IF(O147="","",K150/O147)</f>
        <v/>
      </c>
    </row>
    <row r="151" spans="1:15" ht="20.100000000000001" customHeight="1">
      <c r="A151" s="1061" t="s">
        <v>253</v>
      </c>
      <c r="B151" s="1062"/>
      <c r="C151" s="1062"/>
      <c r="D151" s="1062"/>
      <c r="E151" s="1062"/>
      <c r="F151" s="1062"/>
      <c r="G151" s="1084"/>
      <c r="H151" s="26"/>
      <c r="I151" s="1061" t="s">
        <v>253</v>
      </c>
      <c r="J151" s="1062"/>
      <c r="K151" s="1062"/>
      <c r="L151" s="1062"/>
      <c r="M151" s="1062"/>
      <c r="N151" s="1062"/>
      <c r="O151" s="1084"/>
    </row>
    <row r="152" spans="1:15" ht="20.100000000000001" customHeight="1">
      <c r="A152" s="1061" t="s">
        <v>74</v>
      </c>
      <c r="B152" s="1062"/>
      <c r="C152" s="1063"/>
      <c r="D152" s="31" t="s">
        <v>254</v>
      </c>
      <c r="E152" s="235" t="s">
        <v>70</v>
      </c>
      <c r="F152" s="235" t="s">
        <v>75</v>
      </c>
      <c r="G152" s="236" t="s">
        <v>76</v>
      </c>
      <c r="H152" s="26"/>
      <c r="I152" s="1061" t="s">
        <v>74</v>
      </c>
      <c r="J152" s="1062"/>
      <c r="K152" s="1063"/>
      <c r="L152" s="31" t="s">
        <v>254</v>
      </c>
      <c r="M152" s="235" t="s">
        <v>70</v>
      </c>
      <c r="N152" s="235" t="s">
        <v>75</v>
      </c>
      <c r="O152" s="236" t="s">
        <v>76</v>
      </c>
    </row>
    <row r="153" spans="1:15" ht="20.100000000000001" customHeight="1">
      <c r="A153" s="1085"/>
      <c r="B153" s="1086"/>
      <c r="C153" s="1087"/>
      <c r="D153" s="32"/>
      <c r="E153" s="33" t="s">
        <v>70</v>
      </c>
      <c r="F153" s="34"/>
      <c r="G153" s="35">
        <f>D153*F153</f>
        <v>0</v>
      </c>
      <c r="H153" s="26"/>
      <c r="I153" s="1085"/>
      <c r="J153" s="1086"/>
      <c r="K153" s="1087"/>
      <c r="L153" s="32"/>
      <c r="M153" s="33" t="s">
        <v>70</v>
      </c>
      <c r="N153" s="34"/>
      <c r="O153" s="35">
        <f>L153*N153</f>
        <v>0</v>
      </c>
    </row>
    <row r="154" spans="1:15" ht="20.100000000000001" customHeight="1">
      <c r="A154" s="1058"/>
      <c r="B154" s="1059"/>
      <c r="C154" s="1060"/>
      <c r="D154" s="36"/>
      <c r="E154" s="37" t="s">
        <v>70</v>
      </c>
      <c r="F154" s="36"/>
      <c r="G154" s="38">
        <f t="shared" ref="G154:G162" si="10">D154*F154</f>
        <v>0</v>
      </c>
      <c r="H154" s="26"/>
      <c r="I154" s="1058"/>
      <c r="J154" s="1059"/>
      <c r="K154" s="1060"/>
      <c r="L154" s="36"/>
      <c r="M154" s="37" t="s">
        <v>70</v>
      </c>
      <c r="N154" s="36"/>
      <c r="O154" s="38">
        <f t="shared" ref="O154:O162" si="11">L154*N154</f>
        <v>0</v>
      </c>
    </row>
    <row r="155" spans="1:15" ht="20.100000000000001" customHeight="1">
      <c r="A155" s="1058"/>
      <c r="B155" s="1059"/>
      <c r="C155" s="1060"/>
      <c r="D155" s="36"/>
      <c r="E155" s="37" t="s">
        <v>70</v>
      </c>
      <c r="F155" s="36"/>
      <c r="G155" s="38">
        <f t="shared" si="10"/>
        <v>0</v>
      </c>
      <c r="H155" s="26"/>
      <c r="I155" s="1058"/>
      <c r="J155" s="1059"/>
      <c r="K155" s="1060"/>
      <c r="L155" s="36"/>
      <c r="M155" s="37" t="s">
        <v>70</v>
      </c>
      <c r="N155" s="36"/>
      <c r="O155" s="38">
        <f t="shared" si="11"/>
        <v>0</v>
      </c>
    </row>
    <row r="156" spans="1:15" ht="20.100000000000001" customHeight="1">
      <c r="A156" s="1058"/>
      <c r="B156" s="1059"/>
      <c r="C156" s="1060"/>
      <c r="D156" s="36"/>
      <c r="E156" s="37" t="s">
        <v>70</v>
      </c>
      <c r="F156" s="36"/>
      <c r="G156" s="38">
        <f t="shared" si="10"/>
        <v>0</v>
      </c>
      <c r="H156" s="26"/>
      <c r="I156" s="1058"/>
      <c r="J156" s="1059"/>
      <c r="K156" s="1060"/>
      <c r="L156" s="36"/>
      <c r="M156" s="37" t="s">
        <v>70</v>
      </c>
      <c r="N156" s="36"/>
      <c r="O156" s="38">
        <f t="shared" si="11"/>
        <v>0</v>
      </c>
    </row>
    <row r="157" spans="1:15" ht="20.100000000000001" customHeight="1">
      <c r="A157" s="1058"/>
      <c r="B157" s="1059"/>
      <c r="C157" s="1060"/>
      <c r="D157" s="36"/>
      <c r="E157" s="37" t="s">
        <v>70</v>
      </c>
      <c r="F157" s="36"/>
      <c r="G157" s="38">
        <f t="shared" si="10"/>
        <v>0</v>
      </c>
      <c r="H157" s="26"/>
      <c r="I157" s="1058"/>
      <c r="J157" s="1059"/>
      <c r="K157" s="1060"/>
      <c r="L157" s="36"/>
      <c r="M157" s="37" t="s">
        <v>70</v>
      </c>
      <c r="N157" s="36"/>
      <c r="O157" s="38">
        <f t="shared" si="11"/>
        <v>0</v>
      </c>
    </row>
    <row r="158" spans="1:15" ht="20.100000000000001" customHeight="1">
      <c r="A158" s="1058"/>
      <c r="B158" s="1059"/>
      <c r="C158" s="1060"/>
      <c r="D158" s="36"/>
      <c r="E158" s="37" t="s">
        <v>70</v>
      </c>
      <c r="F158" s="36"/>
      <c r="G158" s="38">
        <f t="shared" si="10"/>
        <v>0</v>
      </c>
      <c r="H158" s="26"/>
      <c r="I158" s="1058"/>
      <c r="J158" s="1059"/>
      <c r="K158" s="1060"/>
      <c r="L158" s="36"/>
      <c r="M158" s="37" t="s">
        <v>70</v>
      </c>
      <c r="N158" s="36"/>
      <c r="O158" s="38">
        <f t="shared" si="11"/>
        <v>0</v>
      </c>
    </row>
    <row r="159" spans="1:15" ht="20.100000000000001" customHeight="1">
      <c r="A159" s="1058"/>
      <c r="B159" s="1059"/>
      <c r="C159" s="1060"/>
      <c r="D159" s="36"/>
      <c r="E159" s="37" t="s">
        <v>70</v>
      </c>
      <c r="F159" s="36"/>
      <c r="G159" s="38">
        <f t="shared" si="10"/>
        <v>0</v>
      </c>
      <c r="H159" s="26"/>
      <c r="I159" s="1058"/>
      <c r="J159" s="1059"/>
      <c r="K159" s="1060"/>
      <c r="L159" s="36"/>
      <c r="M159" s="37" t="s">
        <v>70</v>
      </c>
      <c r="N159" s="36"/>
      <c r="O159" s="38">
        <f t="shared" si="11"/>
        <v>0</v>
      </c>
    </row>
    <row r="160" spans="1:15" ht="20.100000000000001" customHeight="1">
      <c r="A160" s="1058"/>
      <c r="B160" s="1059"/>
      <c r="C160" s="1060"/>
      <c r="D160" s="36"/>
      <c r="E160" s="37" t="s">
        <v>70</v>
      </c>
      <c r="F160" s="36"/>
      <c r="G160" s="38">
        <f t="shared" si="10"/>
        <v>0</v>
      </c>
      <c r="H160" s="26"/>
      <c r="I160" s="1058"/>
      <c r="J160" s="1059"/>
      <c r="K160" s="1060"/>
      <c r="L160" s="36"/>
      <c r="M160" s="37" t="s">
        <v>70</v>
      </c>
      <c r="N160" s="36"/>
      <c r="O160" s="38">
        <f t="shared" si="11"/>
        <v>0</v>
      </c>
    </row>
    <row r="161" spans="1:15" ht="20.100000000000001" customHeight="1">
      <c r="A161" s="1058"/>
      <c r="B161" s="1059"/>
      <c r="C161" s="1060"/>
      <c r="D161" s="36"/>
      <c r="E161" s="37" t="s">
        <v>70</v>
      </c>
      <c r="F161" s="36"/>
      <c r="G161" s="38">
        <f t="shared" si="10"/>
        <v>0</v>
      </c>
      <c r="H161" s="26"/>
      <c r="I161" s="1058"/>
      <c r="J161" s="1059"/>
      <c r="K161" s="1060"/>
      <c r="L161" s="36"/>
      <c r="M161" s="37" t="s">
        <v>70</v>
      </c>
      <c r="N161" s="36"/>
      <c r="O161" s="38">
        <f t="shared" si="11"/>
        <v>0</v>
      </c>
    </row>
    <row r="162" spans="1:15" ht="20.100000000000001" customHeight="1">
      <c r="A162" s="1067"/>
      <c r="B162" s="1068"/>
      <c r="C162" s="1069"/>
      <c r="D162" s="36"/>
      <c r="E162" s="37" t="s">
        <v>70</v>
      </c>
      <c r="F162" s="36"/>
      <c r="G162" s="38">
        <f t="shared" si="10"/>
        <v>0</v>
      </c>
      <c r="H162" s="26"/>
      <c r="I162" s="1067"/>
      <c r="J162" s="1068"/>
      <c r="K162" s="1069"/>
      <c r="L162" s="36"/>
      <c r="M162" s="37" t="s">
        <v>70</v>
      </c>
      <c r="N162" s="36"/>
      <c r="O162" s="38">
        <f t="shared" si="11"/>
        <v>0</v>
      </c>
    </row>
    <row r="163" spans="1:15" ht="20.100000000000001" hidden="1" customHeight="1">
      <c r="A163" s="1070" t="s">
        <v>367</v>
      </c>
      <c r="B163" s="1071"/>
      <c r="C163" s="1072" t="s">
        <v>514</v>
      </c>
      <c r="D163" s="1073"/>
      <c r="E163" s="1072" t="s">
        <v>515</v>
      </c>
      <c r="F163" s="1073"/>
      <c r="G163" s="384" t="s">
        <v>516</v>
      </c>
      <c r="H163" s="26"/>
      <c r="I163" s="1070" t="s">
        <v>367</v>
      </c>
      <c r="J163" s="1071"/>
      <c r="K163" s="1072" t="s">
        <v>514</v>
      </c>
      <c r="L163" s="1073"/>
      <c r="M163" s="1072" t="s">
        <v>515</v>
      </c>
      <c r="N163" s="1073"/>
      <c r="O163" s="384" t="s">
        <v>516</v>
      </c>
    </row>
    <row r="164" spans="1:15" ht="20.100000000000001" hidden="1" customHeight="1">
      <c r="A164" s="1074" t="s">
        <v>513</v>
      </c>
      <c r="B164" s="1075"/>
      <c r="C164" s="1076"/>
      <c r="D164" s="1077"/>
      <c r="E164" s="1076"/>
      <c r="F164" s="1077"/>
      <c r="G164" s="520"/>
      <c r="H164" s="26"/>
      <c r="I164" s="1074" t="s">
        <v>513</v>
      </c>
      <c r="J164" s="1075"/>
      <c r="K164" s="1076"/>
      <c r="L164" s="1077"/>
      <c r="M164" s="1076"/>
      <c r="N164" s="1077"/>
      <c r="O164" s="520"/>
    </row>
    <row r="165" spans="1:15" ht="20.100000000000001" customHeight="1">
      <c r="A165" s="1078" t="s">
        <v>255</v>
      </c>
      <c r="B165" s="1079"/>
      <c r="C165" s="1079"/>
      <c r="D165" s="513"/>
      <c r="E165" s="514" t="s">
        <v>70</v>
      </c>
      <c r="F165" s="515"/>
      <c r="G165" s="39">
        <v>0</v>
      </c>
      <c r="H165" s="26"/>
      <c r="I165" s="1078" t="s">
        <v>255</v>
      </c>
      <c r="J165" s="1079"/>
      <c r="K165" s="1079"/>
      <c r="L165" s="513"/>
      <c r="M165" s="514" t="s">
        <v>70</v>
      </c>
      <c r="N165" s="515"/>
      <c r="O165" s="39">
        <v>0</v>
      </c>
    </row>
    <row r="166" spans="1:15" ht="20.100000000000001" customHeight="1">
      <c r="A166" s="1061" t="s">
        <v>256</v>
      </c>
      <c r="B166" s="1062"/>
      <c r="C166" s="1062"/>
      <c r="D166" s="1062"/>
      <c r="E166" s="1062"/>
      <c r="F166" s="1063"/>
      <c r="G166" s="39">
        <f>SUM(G153:G162)</f>
        <v>0</v>
      </c>
      <c r="H166" s="26"/>
      <c r="I166" s="1061" t="s">
        <v>256</v>
      </c>
      <c r="J166" s="1062"/>
      <c r="K166" s="1062"/>
      <c r="L166" s="1062"/>
      <c r="M166" s="1062"/>
      <c r="N166" s="1063"/>
      <c r="O166" s="39">
        <f>SUM(O153:O162)</f>
        <v>0</v>
      </c>
    </row>
    <row r="167" spans="1:15" ht="20.100000000000001" customHeight="1">
      <c r="A167" s="1064" t="s">
        <v>257</v>
      </c>
      <c r="B167" s="1065"/>
      <c r="C167" s="1065"/>
      <c r="D167" s="1065"/>
      <c r="E167" s="1065"/>
      <c r="F167" s="1066"/>
      <c r="G167" s="41"/>
      <c r="H167" s="26"/>
      <c r="I167" s="1064" t="s">
        <v>257</v>
      </c>
      <c r="J167" s="1065"/>
      <c r="K167" s="1065"/>
      <c r="L167" s="1065"/>
      <c r="M167" s="1065"/>
      <c r="N167" s="1066"/>
      <c r="O167" s="41"/>
    </row>
    <row r="168" spans="1:15" ht="20.100000000000001" customHeight="1">
      <c r="A168" s="1061" t="s">
        <v>258</v>
      </c>
      <c r="B168" s="1062"/>
      <c r="C168" s="1062"/>
      <c r="D168" s="1062"/>
      <c r="E168" s="1062"/>
      <c r="F168" s="1063"/>
      <c r="G168" s="39">
        <f>G166+G167</f>
        <v>0</v>
      </c>
      <c r="H168" s="26"/>
      <c r="I168" s="1061" t="s">
        <v>258</v>
      </c>
      <c r="J168" s="1062"/>
      <c r="K168" s="1062"/>
      <c r="L168" s="1062"/>
      <c r="M168" s="1062"/>
      <c r="N168" s="1063"/>
      <c r="O168" s="39">
        <f>O166+O167</f>
        <v>0</v>
      </c>
    </row>
    <row r="169" spans="1:15" ht="20.100000000000001" customHeight="1">
      <c r="G169" s="15">
        <v>13</v>
      </c>
      <c r="O169" s="15">
        <v>14</v>
      </c>
    </row>
    <row r="170" spans="1:15" ht="20.100000000000001" customHeight="1">
      <c r="A170" s="1093" t="s">
        <v>252</v>
      </c>
      <c r="B170" s="1094"/>
      <c r="C170" s="1118" t="str">
        <f>IF(個表1!$C19="","",TEXT(個表1!$C19,"yyyy/mm/dd")&amp;個表1!$E19&amp;TEXT(個表1!$F19,"yyyy/mm/dd"))</f>
        <v/>
      </c>
      <c r="D170" s="1119"/>
      <c r="E170" s="1119"/>
      <c r="F170" s="1119"/>
      <c r="G170" s="1120"/>
      <c r="H170" s="26"/>
      <c r="I170" s="1093" t="s">
        <v>252</v>
      </c>
      <c r="J170" s="1094"/>
      <c r="K170" s="1103"/>
      <c r="L170" s="1104"/>
      <c r="M170" s="1104"/>
      <c r="N170" s="1104"/>
      <c r="O170" s="1105"/>
    </row>
    <row r="171" spans="1:15" ht="20.100000000000001" customHeight="1">
      <c r="A171" s="1106" t="s">
        <v>73</v>
      </c>
      <c r="B171" s="1107"/>
      <c r="C171" s="1121" t="str">
        <f>IF(個表1!$H19="","",個表1!$H19)</f>
        <v/>
      </c>
      <c r="D171" s="1122"/>
      <c r="E171" s="1122"/>
      <c r="F171" s="1122"/>
      <c r="G171" s="1123"/>
      <c r="H171" s="26"/>
      <c r="I171" s="1106" t="s">
        <v>73</v>
      </c>
      <c r="J171" s="1107"/>
      <c r="K171" s="1108"/>
      <c r="L171" s="1109"/>
      <c r="M171" s="1109"/>
      <c r="N171" s="1109"/>
      <c r="O171" s="1110"/>
    </row>
    <row r="172" spans="1:15" ht="20.100000000000001" customHeight="1">
      <c r="A172" s="1099" t="s">
        <v>232</v>
      </c>
      <c r="B172" s="1100"/>
      <c r="C172" s="1111"/>
      <c r="D172" s="1112"/>
      <c r="E172" s="1113"/>
      <c r="F172" s="1114"/>
      <c r="G172" s="1115"/>
      <c r="H172" s="26"/>
      <c r="I172" s="1099" t="s">
        <v>232</v>
      </c>
      <c r="J172" s="1100"/>
      <c r="K172" s="1111"/>
      <c r="L172" s="1112"/>
      <c r="M172" s="1113"/>
      <c r="N172" s="1114"/>
      <c r="O172" s="1115"/>
    </row>
    <row r="173" spans="1:15" ht="20.100000000000001" customHeight="1">
      <c r="A173" s="1061" t="s">
        <v>233</v>
      </c>
      <c r="B173" s="1063"/>
      <c r="C173" s="1088"/>
      <c r="D173" s="1089"/>
      <c r="E173" s="1090"/>
      <c r="F173" s="1091"/>
      <c r="G173" s="1092"/>
      <c r="I173" s="1061" t="s">
        <v>233</v>
      </c>
      <c r="J173" s="1063"/>
      <c r="K173" s="1088"/>
      <c r="L173" s="1089"/>
      <c r="M173" s="1090"/>
      <c r="N173" s="1091"/>
      <c r="O173" s="1092"/>
    </row>
    <row r="174" spans="1:15" ht="20.100000000000001" customHeight="1">
      <c r="A174" s="1093" t="s">
        <v>234</v>
      </c>
      <c r="B174" s="1094"/>
      <c r="C174" s="1095">
        <f>C172-C173</f>
        <v>0</v>
      </c>
      <c r="D174" s="1096"/>
      <c r="E174" s="1097" t="s">
        <v>235</v>
      </c>
      <c r="F174" s="1098"/>
      <c r="G174" s="27" t="str">
        <f>IF(C174*C175=0,"",C174*C175)</f>
        <v/>
      </c>
      <c r="H174" s="26"/>
      <c r="I174" s="1093" t="s">
        <v>234</v>
      </c>
      <c r="J174" s="1094"/>
      <c r="K174" s="1095">
        <f>K172-K173</f>
        <v>0</v>
      </c>
      <c r="L174" s="1096"/>
      <c r="M174" s="1097" t="s">
        <v>235</v>
      </c>
      <c r="N174" s="1098"/>
      <c r="O174" s="27" t="str">
        <f>IF(K174*K175=0,"",K174*K175)</f>
        <v/>
      </c>
    </row>
    <row r="175" spans="1:15" ht="20.100000000000001" customHeight="1">
      <c r="A175" s="1099" t="s">
        <v>236</v>
      </c>
      <c r="B175" s="1100"/>
      <c r="C175" s="1116">
        <f>個表1!$G19</f>
        <v>0</v>
      </c>
      <c r="D175" s="1117"/>
      <c r="E175" s="386"/>
      <c r="F175" s="387"/>
      <c r="G175" s="28"/>
      <c r="H175" s="26"/>
      <c r="I175" s="1099" t="s">
        <v>236</v>
      </c>
      <c r="J175" s="1100"/>
      <c r="K175" s="1101"/>
      <c r="L175" s="1102"/>
      <c r="M175" s="386"/>
      <c r="N175" s="387"/>
      <c r="O175" s="28"/>
    </row>
    <row r="176" spans="1:15" ht="20.100000000000001" customHeight="1">
      <c r="A176" s="1061" t="s">
        <v>237</v>
      </c>
      <c r="B176" s="1063"/>
      <c r="C176" s="1080" t="str">
        <f>IF(G174="","",SUM(F180:F189))</f>
        <v/>
      </c>
      <c r="D176" s="1081"/>
      <c r="E176" s="1082" t="s">
        <v>238</v>
      </c>
      <c r="F176" s="1083"/>
      <c r="G176" s="29" t="str">
        <f>IF(G174="","",C176/G174)</f>
        <v/>
      </c>
      <c r="H176" s="26"/>
      <c r="I176" s="1061" t="s">
        <v>237</v>
      </c>
      <c r="J176" s="1063"/>
      <c r="K176" s="1080" t="str">
        <f>IF(O174="","",SUM(N180:N189))</f>
        <v/>
      </c>
      <c r="L176" s="1081"/>
      <c r="M176" s="1082" t="s">
        <v>238</v>
      </c>
      <c r="N176" s="1083"/>
      <c r="O176" s="29" t="str">
        <f>IF(O174="","",K176/O174)</f>
        <v/>
      </c>
    </row>
    <row r="177" spans="1:15" ht="20.100000000000001" customHeight="1">
      <c r="A177" s="1061" t="s">
        <v>239</v>
      </c>
      <c r="B177" s="1063"/>
      <c r="C177" s="1080" t="str">
        <f>IF(G174="","",SUM(F180:F192))</f>
        <v/>
      </c>
      <c r="D177" s="1081"/>
      <c r="E177" s="1082" t="s">
        <v>240</v>
      </c>
      <c r="F177" s="1083"/>
      <c r="G177" s="30" t="str">
        <f>IF(G174="","",C177/G174)</f>
        <v/>
      </c>
      <c r="H177" s="26"/>
      <c r="I177" s="1061" t="s">
        <v>239</v>
      </c>
      <c r="J177" s="1063"/>
      <c r="K177" s="1080" t="str">
        <f>IF(O174="","",SUM(N180:N192))</f>
        <v/>
      </c>
      <c r="L177" s="1081"/>
      <c r="M177" s="1082" t="s">
        <v>240</v>
      </c>
      <c r="N177" s="1083"/>
      <c r="O177" s="30" t="str">
        <f>IF(O174="","",K177/O174)</f>
        <v/>
      </c>
    </row>
    <row r="178" spans="1:15" ht="20.100000000000001" customHeight="1">
      <c r="A178" s="1061" t="s">
        <v>253</v>
      </c>
      <c r="B178" s="1062"/>
      <c r="C178" s="1062"/>
      <c r="D178" s="1062"/>
      <c r="E178" s="1062"/>
      <c r="F178" s="1062"/>
      <c r="G178" s="1084"/>
      <c r="H178" s="26"/>
      <c r="I178" s="1061" t="s">
        <v>253</v>
      </c>
      <c r="J178" s="1062"/>
      <c r="K178" s="1062"/>
      <c r="L178" s="1062"/>
      <c r="M178" s="1062"/>
      <c r="N178" s="1062"/>
      <c r="O178" s="1084"/>
    </row>
    <row r="179" spans="1:15" ht="20.100000000000001" customHeight="1">
      <c r="A179" s="1061" t="s">
        <v>74</v>
      </c>
      <c r="B179" s="1062"/>
      <c r="C179" s="1063"/>
      <c r="D179" s="31" t="s">
        <v>254</v>
      </c>
      <c r="E179" s="235" t="s">
        <v>70</v>
      </c>
      <c r="F179" s="235" t="s">
        <v>75</v>
      </c>
      <c r="G179" s="236" t="s">
        <v>76</v>
      </c>
      <c r="H179" s="26"/>
      <c r="I179" s="1061" t="s">
        <v>74</v>
      </c>
      <c r="J179" s="1062"/>
      <c r="K179" s="1063"/>
      <c r="L179" s="31" t="s">
        <v>254</v>
      </c>
      <c r="M179" s="235" t="s">
        <v>70</v>
      </c>
      <c r="N179" s="235" t="s">
        <v>75</v>
      </c>
      <c r="O179" s="236" t="s">
        <v>76</v>
      </c>
    </row>
    <row r="180" spans="1:15" ht="20.100000000000001" customHeight="1">
      <c r="A180" s="1085"/>
      <c r="B180" s="1086"/>
      <c r="C180" s="1087"/>
      <c r="D180" s="32"/>
      <c r="E180" s="33" t="s">
        <v>70</v>
      </c>
      <c r="F180" s="34"/>
      <c r="G180" s="35">
        <f>D180*F180</f>
        <v>0</v>
      </c>
      <c r="H180" s="26"/>
      <c r="I180" s="1085"/>
      <c r="J180" s="1086"/>
      <c r="K180" s="1087"/>
      <c r="L180" s="32"/>
      <c r="M180" s="33" t="s">
        <v>70</v>
      </c>
      <c r="N180" s="34"/>
      <c r="O180" s="35">
        <f>L180*N180</f>
        <v>0</v>
      </c>
    </row>
    <row r="181" spans="1:15" ht="20.100000000000001" customHeight="1">
      <c r="A181" s="1058"/>
      <c r="B181" s="1059"/>
      <c r="C181" s="1060"/>
      <c r="D181" s="36"/>
      <c r="E181" s="37" t="s">
        <v>70</v>
      </c>
      <c r="F181" s="36"/>
      <c r="G181" s="38">
        <f t="shared" ref="G181:G189" si="12">D181*F181</f>
        <v>0</v>
      </c>
      <c r="H181" s="26"/>
      <c r="I181" s="1058"/>
      <c r="J181" s="1059"/>
      <c r="K181" s="1060"/>
      <c r="L181" s="36"/>
      <c r="M181" s="37" t="s">
        <v>70</v>
      </c>
      <c r="N181" s="36"/>
      <c r="O181" s="38">
        <f t="shared" ref="O181:O189" si="13">L181*N181</f>
        <v>0</v>
      </c>
    </row>
    <row r="182" spans="1:15" ht="20.100000000000001" customHeight="1">
      <c r="A182" s="1058"/>
      <c r="B182" s="1059"/>
      <c r="C182" s="1060"/>
      <c r="D182" s="36"/>
      <c r="E182" s="37" t="s">
        <v>70</v>
      </c>
      <c r="F182" s="36"/>
      <c r="G182" s="38">
        <f t="shared" si="12"/>
        <v>0</v>
      </c>
      <c r="H182" s="26"/>
      <c r="I182" s="1058"/>
      <c r="J182" s="1059"/>
      <c r="K182" s="1060"/>
      <c r="L182" s="36"/>
      <c r="M182" s="37" t="s">
        <v>70</v>
      </c>
      <c r="N182" s="36"/>
      <c r="O182" s="38">
        <f t="shared" si="13"/>
        <v>0</v>
      </c>
    </row>
    <row r="183" spans="1:15" ht="20.100000000000001" customHeight="1">
      <c r="A183" s="1058"/>
      <c r="B183" s="1059"/>
      <c r="C183" s="1060"/>
      <c r="D183" s="36"/>
      <c r="E183" s="37" t="s">
        <v>70</v>
      </c>
      <c r="F183" s="36"/>
      <c r="G183" s="38">
        <f t="shared" si="12"/>
        <v>0</v>
      </c>
      <c r="H183" s="26"/>
      <c r="I183" s="1058"/>
      <c r="J183" s="1059"/>
      <c r="K183" s="1060"/>
      <c r="L183" s="36"/>
      <c r="M183" s="37" t="s">
        <v>70</v>
      </c>
      <c r="N183" s="36"/>
      <c r="O183" s="38">
        <f t="shared" si="13"/>
        <v>0</v>
      </c>
    </row>
    <row r="184" spans="1:15" ht="20.100000000000001" customHeight="1">
      <c r="A184" s="1058"/>
      <c r="B184" s="1059"/>
      <c r="C184" s="1060"/>
      <c r="D184" s="36"/>
      <c r="E184" s="37" t="s">
        <v>70</v>
      </c>
      <c r="F184" s="36"/>
      <c r="G184" s="38">
        <f t="shared" si="12"/>
        <v>0</v>
      </c>
      <c r="H184" s="26"/>
      <c r="I184" s="1058"/>
      <c r="J184" s="1059"/>
      <c r="K184" s="1060"/>
      <c r="L184" s="36"/>
      <c r="M184" s="37" t="s">
        <v>70</v>
      </c>
      <c r="N184" s="36"/>
      <c r="O184" s="38">
        <f t="shared" si="13"/>
        <v>0</v>
      </c>
    </row>
    <row r="185" spans="1:15" ht="20.100000000000001" customHeight="1">
      <c r="A185" s="1058"/>
      <c r="B185" s="1059"/>
      <c r="C185" s="1060"/>
      <c r="D185" s="36"/>
      <c r="E185" s="37" t="s">
        <v>70</v>
      </c>
      <c r="F185" s="36"/>
      <c r="G185" s="38">
        <f t="shared" si="12"/>
        <v>0</v>
      </c>
      <c r="H185" s="26"/>
      <c r="I185" s="1058"/>
      <c r="J185" s="1059"/>
      <c r="K185" s="1060"/>
      <c r="L185" s="36"/>
      <c r="M185" s="37" t="s">
        <v>70</v>
      </c>
      <c r="N185" s="36"/>
      <c r="O185" s="38">
        <f t="shared" si="13"/>
        <v>0</v>
      </c>
    </row>
    <row r="186" spans="1:15" ht="20.100000000000001" customHeight="1">
      <c r="A186" s="1058"/>
      <c r="B186" s="1059"/>
      <c r="C186" s="1060"/>
      <c r="D186" s="36"/>
      <c r="E186" s="37" t="s">
        <v>70</v>
      </c>
      <c r="F186" s="36"/>
      <c r="G186" s="38">
        <f t="shared" si="12"/>
        <v>0</v>
      </c>
      <c r="H186" s="26"/>
      <c r="I186" s="1058"/>
      <c r="J186" s="1059"/>
      <c r="K186" s="1060"/>
      <c r="L186" s="36"/>
      <c r="M186" s="37" t="s">
        <v>70</v>
      </c>
      <c r="N186" s="36"/>
      <c r="O186" s="38">
        <f t="shared" si="13"/>
        <v>0</v>
      </c>
    </row>
    <row r="187" spans="1:15" ht="20.100000000000001" customHeight="1">
      <c r="A187" s="1058"/>
      <c r="B187" s="1059"/>
      <c r="C187" s="1060"/>
      <c r="D187" s="36"/>
      <c r="E187" s="37" t="s">
        <v>70</v>
      </c>
      <c r="F187" s="36"/>
      <c r="G187" s="38">
        <f t="shared" si="12"/>
        <v>0</v>
      </c>
      <c r="H187" s="26"/>
      <c r="I187" s="1058"/>
      <c r="J187" s="1059"/>
      <c r="K187" s="1060"/>
      <c r="L187" s="36"/>
      <c r="M187" s="37" t="s">
        <v>70</v>
      </c>
      <c r="N187" s="36"/>
      <c r="O187" s="38">
        <f t="shared" si="13"/>
        <v>0</v>
      </c>
    </row>
    <row r="188" spans="1:15" ht="20.100000000000001" customHeight="1">
      <c r="A188" s="1058"/>
      <c r="B188" s="1059"/>
      <c r="C188" s="1060"/>
      <c r="D188" s="36"/>
      <c r="E188" s="37" t="s">
        <v>70</v>
      </c>
      <c r="F188" s="36"/>
      <c r="G188" s="38">
        <f t="shared" si="12"/>
        <v>0</v>
      </c>
      <c r="H188" s="26"/>
      <c r="I188" s="1058"/>
      <c r="J188" s="1059"/>
      <c r="K188" s="1060"/>
      <c r="L188" s="36"/>
      <c r="M188" s="37" t="s">
        <v>70</v>
      </c>
      <c r="N188" s="36"/>
      <c r="O188" s="38">
        <f t="shared" si="13"/>
        <v>0</v>
      </c>
    </row>
    <row r="189" spans="1:15" ht="20.100000000000001" customHeight="1">
      <c r="A189" s="1067"/>
      <c r="B189" s="1068"/>
      <c r="C189" s="1069"/>
      <c r="D189" s="36"/>
      <c r="E189" s="37" t="s">
        <v>70</v>
      </c>
      <c r="F189" s="36"/>
      <c r="G189" s="38">
        <f t="shared" si="12"/>
        <v>0</v>
      </c>
      <c r="H189" s="26"/>
      <c r="I189" s="1067"/>
      <c r="J189" s="1068"/>
      <c r="K189" s="1069"/>
      <c r="L189" s="36"/>
      <c r="M189" s="37" t="s">
        <v>70</v>
      </c>
      <c r="N189" s="36"/>
      <c r="O189" s="38">
        <f t="shared" si="13"/>
        <v>0</v>
      </c>
    </row>
    <row r="190" spans="1:15" ht="20.100000000000001" hidden="1" customHeight="1">
      <c r="A190" s="1070" t="s">
        <v>367</v>
      </c>
      <c r="B190" s="1071"/>
      <c r="C190" s="1072" t="s">
        <v>514</v>
      </c>
      <c r="D190" s="1073"/>
      <c r="E190" s="1072" t="s">
        <v>515</v>
      </c>
      <c r="F190" s="1073"/>
      <c r="G190" s="384" t="s">
        <v>516</v>
      </c>
      <c r="H190" s="26"/>
      <c r="I190" s="1070" t="s">
        <v>367</v>
      </c>
      <c r="J190" s="1071"/>
      <c r="K190" s="1072" t="s">
        <v>514</v>
      </c>
      <c r="L190" s="1073"/>
      <c r="M190" s="1072" t="s">
        <v>515</v>
      </c>
      <c r="N190" s="1073"/>
      <c r="O190" s="384" t="s">
        <v>516</v>
      </c>
    </row>
    <row r="191" spans="1:15" ht="20.100000000000001" hidden="1" customHeight="1">
      <c r="A191" s="1074" t="s">
        <v>513</v>
      </c>
      <c r="B191" s="1075"/>
      <c r="C191" s="1076"/>
      <c r="D191" s="1077"/>
      <c r="E191" s="1076"/>
      <c r="F191" s="1077"/>
      <c r="G191" s="520"/>
      <c r="H191" s="26"/>
      <c r="I191" s="1074" t="s">
        <v>513</v>
      </c>
      <c r="J191" s="1075"/>
      <c r="K191" s="1076"/>
      <c r="L191" s="1077"/>
      <c r="M191" s="1076"/>
      <c r="N191" s="1077"/>
      <c r="O191" s="520"/>
    </row>
    <row r="192" spans="1:15" ht="20.100000000000001" customHeight="1">
      <c r="A192" s="1078" t="s">
        <v>255</v>
      </c>
      <c r="B192" s="1079"/>
      <c r="C192" s="1079"/>
      <c r="D192" s="513"/>
      <c r="E192" s="514" t="s">
        <v>70</v>
      </c>
      <c r="F192" s="515"/>
      <c r="G192" s="39">
        <v>0</v>
      </c>
      <c r="H192" s="26"/>
      <c r="I192" s="1078" t="s">
        <v>255</v>
      </c>
      <c r="J192" s="1079"/>
      <c r="K192" s="1079"/>
      <c r="L192" s="513"/>
      <c r="M192" s="514" t="s">
        <v>70</v>
      </c>
      <c r="N192" s="515"/>
      <c r="O192" s="39">
        <v>0</v>
      </c>
    </row>
    <row r="193" spans="1:15" ht="20.100000000000001" customHeight="1">
      <c r="A193" s="1061" t="s">
        <v>256</v>
      </c>
      <c r="B193" s="1062"/>
      <c r="C193" s="1062"/>
      <c r="D193" s="1062"/>
      <c r="E193" s="1062"/>
      <c r="F193" s="1063"/>
      <c r="G193" s="39">
        <f>SUM(G180:G189)</f>
        <v>0</v>
      </c>
      <c r="H193" s="26"/>
      <c r="I193" s="1061" t="s">
        <v>256</v>
      </c>
      <c r="J193" s="1062"/>
      <c r="K193" s="1062"/>
      <c r="L193" s="1062"/>
      <c r="M193" s="1062"/>
      <c r="N193" s="1063"/>
      <c r="O193" s="39">
        <f>SUM(O180:O189)</f>
        <v>0</v>
      </c>
    </row>
    <row r="194" spans="1:15" ht="20.100000000000001" customHeight="1">
      <c r="A194" s="1064" t="s">
        <v>257</v>
      </c>
      <c r="B194" s="1065"/>
      <c r="C194" s="1065"/>
      <c r="D194" s="1065"/>
      <c r="E194" s="1065"/>
      <c r="F194" s="1066"/>
      <c r="G194" s="41"/>
      <c r="H194" s="26"/>
      <c r="I194" s="1064" t="s">
        <v>257</v>
      </c>
      <c r="J194" s="1065"/>
      <c r="K194" s="1065"/>
      <c r="L194" s="1065"/>
      <c r="M194" s="1065"/>
      <c r="N194" s="1066"/>
      <c r="O194" s="41"/>
    </row>
    <row r="195" spans="1:15" ht="20.100000000000001" customHeight="1">
      <c r="A195" s="1061" t="s">
        <v>258</v>
      </c>
      <c r="B195" s="1062"/>
      <c r="C195" s="1062"/>
      <c r="D195" s="1062"/>
      <c r="E195" s="1062"/>
      <c r="F195" s="1063"/>
      <c r="G195" s="39">
        <f>G193+G194</f>
        <v>0</v>
      </c>
      <c r="H195" s="26"/>
      <c r="I195" s="1061" t="s">
        <v>258</v>
      </c>
      <c r="J195" s="1062"/>
      <c r="K195" s="1062"/>
      <c r="L195" s="1062"/>
      <c r="M195" s="1062"/>
      <c r="N195" s="1063"/>
      <c r="O195" s="39">
        <f>O193+O194</f>
        <v>0</v>
      </c>
    </row>
    <row r="196" spans="1:15" ht="20.100000000000001" customHeight="1">
      <c r="G196" s="15">
        <v>15</v>
      </c>
      <c r="O196" s="15">
        <v>16</v>
      </c>
    </row>
    <row r="197" spans="1:15" ht="20.100000000000001" customHeight="1">
      <c r="A197" s="1093" t="s">
        <v>252</v>
      </c>
      <c r="B197" s="1094"/>
      <c r="C197" s="1103"/>
      <c r="D197" s="1104"/>
      <c r="E197" s="1104"/>
      <c r="F197" s="1104"/>
      <c r="G197" s="1105"/>
      <c r="H197" s="26"/>
      <c r="I197" s="1093" t="s">
        <v>252</v>
      </c>
      <c r="J197" s="1094"/>
      <c r="K197" s="1103"/>
      <c r="L197" s="1104"/>
      <c r="M197" s="1104"/>
      <c r="N197" s="1104"/>
      <c r="O197" s="1105"/>
    </row>
    <row r="198" spans="1:15" ht="20.100000000000001" customHeight="1">
      <c r="A198" s="1106" t="s">
        <v>73</v>
      </c>
      <c r="B198" s="1107"/>
      <c r="C198" s="1108"/>
      <c r="D198" s="1109"/>
      <c r="E198" s="1109"/>
      <c r="F198" s="1109"/>
      <c r="G198" s="1110"/>
      <c r="H198" s="26"/>
      <c r="I198" s="1106" t="s">
        <v>73</v>
      </c>
      <c r="J198" s="1107"/>
      <c r="K198" s="1108"/>
      <c r="L198" s="1109"/>
      <c r="M198" s="1109"/>
      <c r="N198" s="1109"/>
      <c r="O198" s="1110"/>
    </row>
    <row r="199" spans="1:15" ht="20.100000000000001" customHeight="1">
      <c r="A199" s="1099" t="s">
        <v>232</v>
      </c>
      <c r="B199" s="1100"/>
      <c r="C199" s="1111"/>
      <c r="D199" s="1112"/>
      <c r="E199" s="1113"/>
      <c r="F199" s="1114"/>
      <c r="G199" s="1115"/>
      <c r="H199" s="26"/>
      <c r="I199" s="1099" t="s">
        <v>232</v>
      </c>
      <c r="J199" s="1100"/>
      <c r="K199" s="1111"/>
      <c r="L199" s="1112"/>
      <c r="M199" s="1113"/>
      <c r="N199" s="1114"/>
      <c r="O199" s="1115"/>
    </row>
    <row r="200" spans="1:15" ht="20.100000000000001" customHeight="1">
      <c r="A200" s="1061" t="s">
        <v>233</v>
      </c>
      <c r="B200" s="1063"/>
      <c r="C200" s="1088"/>
      <c r="D200" s="1089"/>
      <c r="E200" s="1090"/>
      <c r="F200" s="1091"/>
      <c r="G200" s="1092"/>
      <c r="I200" s="1061" t="s">
        <v>233</v>
      </c>
      <c r="J200" s="1063"/>
      <c r="K200" s="1088"/>
      <c r="L200" s="1089"/>
      <c r="M200" s="1090"/>
      <c r="N200" s="1091"/>
      <c r="O200" s="1092"/>
    </row>
    <row r="201" spans="1:15" ht="20.100000000000001" customHeight="1">
      <c r="A201" s="1093" t="s">
        <v>234</v>
      </c>
      <c r="B201" s="1094"/>
      <c r="C201" s="1095">
        <f>C199-C200</f>
        <v>0</v>
      </c>
      <c r="D201" s="1096"/>
      <c r="E201" s="1097" t="s">
        <v>235</v>
      </c>
      <c r="F201" s="1098"/>
      <c r="G201" s="27" t="str">
        <f>IF(C201*C202=0,"",C201*C202)</f>
        <v/>
      </c>
      <c r="H201" s="26"/>
      <c r="I201" s="1093" t="s">
        <v>234</v>
      </c>
      <c r="J201" s="1094"/>
      <c r="K201" s="1095">
        <f>K199-K200</f>
        <v>0</v>
      </c>
      <c r="L201" s="1096"/>
      <c r="M201" s="1097" t="s">
        <v>235</v>
      </c>
      <c r="N201" s="1098"/>
      <c r="O201" s="27" t="str">
        <f>IF(K201*K202=0,"",K201*K202)</f>
        <v/>
      </c>
    </row>
    <row r="202" spans="1:15" ht="20.100000000000001" customHeight="1">
      <c r="A202" s="1099" t="s">
        <v>236</v>
      </c>
      <c r="B202" s="1100"/>
      <c r="C202" s="1101"/>
      <c r="D202" s="1102"/>
      <c r="E202" s="386"/>
      <c r="F202" s="387"/>
      <c r="G202" s="28"/>
      <c r="H202" s="26"/>
      <c r="I202" s="1099" t="s">
        <v>236</v>
      </c>
      <c r="J202" s="1100"/>
      <c r="K202" s="1101"/>
      <c r="L202" s="1102"/>
      <c r="M202" s="386"/>
      <c r="N202" s="387"/>
      <c r="O202" s="28"/>
    </row>
    <row r="203" spans="1:15" ht="20.100000000000001" customHeight="1">
      <c r="A203" s="1061" t="s">
        <v>237</v>
      </c>
      <c r="B203" s="1063"/>
      <c r="C203" s="1080" t="str">
        <f>IF(G201="","",SUM(F207:F216))</f>
        <v/>
      </c>
      <c r="D203" s="1081"/>
      <c r="E203" s="1082" t="s">
        <v>238</v>
      </c>
      <c r="F203" s="1083"/>
      <c r="G203" s="29" t="str">
        <f>IF(G201="","",C203/G201)</f>
        <v/>
      </c>
      <c r="H203" s="26"/>
      <c r="I203" s="1061" t="s">
        <v>237</v>
      </c>
      <c r="J203" s="1063"/>
      <c r="K203" s="1080" t="str">
        <f>IF(O201="","",SUM(N207:N216))</f>
        <v/>
      </c>
      <c r="L203" s="1081"/>
      <c r="M203" s="1082" t="s">
        <v>238</v>
      </c>
      <c r="N203" s="1083"/>
      <c r="O203" s="29" t="str">
        <f>IF(O201="","",K203/O201)</f>
        <v/>
      </c>
    </row>
    <row r="204" spans="1:15" ht="20.100000000000001" customHeight="1">
      <c r="A204" s="1061" t="s">
        <v>239</v>
      </c>
      <c r="B204" s="1063"/>
      <c r="C204" s="1080" t="str">
        <f>IF(G201="","",SUM(F207:F219))</f>
        <v/>
      </c>
      <c r="D204" s="1081"/>
      <c r="E204" s="1082" t="s">
        <v>240</v>
      </c>
      <c r="F204" s="1083"/>
      <c r="G204" s="30" t="str">
        <f>IF(G201="","",C204/G201)</f>
        <v/>
      </c>
      <c r="H204" s="26"/>
      <c r="I204" s="1061" t="s">
        <v>239</v>
      </c>
      <c r="J204" s="1063"/>
      <c r="K204" s="1080" t="str">
        <f>IF(O201="","",SUM(N207:N219))</f>
        <v/>
      </c>
      <c r="L204" s="1081"/>
      <c r="M204" s="1082" t="s">
        <v>240</v>
      </c>
      <c r="N204" s="1083"/>
      <c r="O204" s="30" t="str">
        <f>IF(O201="","",K204/O201)</f>
        <v/>
      </c>
    </row>
    <row r="205" spans="1:15" ht="20.100000000000001" customHeight="1">
      <c r="A205" s="1061" t="s">
        <v>253</v>
      </c>
      <c r="B205" s="1062"/>
      <c r="C205" s="1062"/>
      <c r="D205" s="1062"/>
      <c r="E205" s="1062"/>
      <c r="F205" s="1062"/>
      <c r="G205" s="1084"/>
      <c r="H205" s="26"/>
      <c r="I205" s="1061" t="s">
        <v>253</v>
      </c>
      <c r="J205" s="1062"/>
      <c r="K205" s="1062"/>
      <c r="L205" s="1062"/>
      <c r="M205" s="1062"/>
      <c r="N205" s="1062"/>
      <c r="O205" s="1084"/>
    </row>
    <row r="206" spans="1:15" ht="20.100000000000001" customHeight="1">
      <c r="A206" s="1061" t="s">
        <v>74</v>
      </c>
      <c r="B206" s="1062"/>
      <c r="C206" s="1063"/>
      <c r="D206" s="31" t="s">
        <v>254</v>
      </c>
      <c r="E206" s="235" t="s">
        <v>70</v>
      </c>
      <c r="F206" s="235" t="s">
        <v>75</v>
      </c>
      <c r="G206" s="236" t="s">
        <v>76</v>
      </c>
      <c r="H206" s="26"/>
      <c r="I206" s="1061" t="s">
        <v>74</v>
      </c>
      <c r="J206" s="1062"/>
      <c r="K206" s="1063"/>
      <c r="L206" s="31" t="s">
        <v>254</v>
      </c>
      <c r="M206" s="235" t="s">
        <v>70</v>
      </c>
      <c r="N206" s="235" t="s">
        <v>75</v>
      </c>
      <c r="O206" s="236" t="s">
        <v>76</v>
      </c>
    </row>
    <row r="207" spans="1:15" ht="20.100000000000001" customHeight="1">
      <c r="A207" s="1085"/>
      <c r="B207" s="1086"/>
      <c r="C207" s="1087"/>
      <c r="D207" s="32"/>
      <c r="E207" s="33" t="s">
        <v>70</v>
      </c>
      <c r="F207" s="34"/>
      <c r="G207" s="35">
        <f>D207*F207</f>
        <v>0</v>
      </c>
      <c r="H207" s="26"/>
      <c r="I207" s="1085"/>
      <c r="J207" s="1086"/>
      <c r="K207" s="1087"/>
      <c r="L207" s="32"/>
      <c r="M207" s="33" t="s">
        <v>70</v>
      </c>
      <c r="N207" s="34"/>
      <c r="O207" s="35">
        <f>L207*N207</f>
        <v>0</v>
      </c>
    </row>
    <row r="208" spans="1:15" ht="20.100000000000001" customHeight="1">
      <c r="A208" s="1058"/>
      <c r="B208" s="1059"/>
      <c r="C208" s="1060"/>
      <c r="D208" s="36"/>
      <c r="E208" s="37" t="s">
        <v>70</v>
      </c>
      <c r="F208" s="36"/>
      <c r="G208" s="38">
        <f t="shared" ref="G208:G216" si="14">D208*F208</f>
        <v>0</v>
      </c>
      <c r="H208" s="26"/>
      <c r="I208" s="1058"/>
      <c r="J208" s="1059"/>
      <c r="K208" s="1060"/>
      <c r="L208" s="36"/>
      <c r="M208" s="37" t="s">
        <v>70</v>
      </c>
      <c r="N208" s="36"/>
      <c r="O208" s="38">
        <f t="shared" ref="O208:O216" si="15">L208*N208</f>
        <v>0</v>
      </c>
    </row>
    <row r="209" spans="1:15" ht="20.100000000000001" customHeight="1">
      <c r="A209" s="1058"/>
      <c r="B209" s="1059"/>
      <c r="C209" s="1060"/>
      <c r="D209" s="36"/>
      <c r="E209" s="37" t="s">
        <v>70</v>
      </c>
      <c r="F209" s="36"/>
      <c r="G209" s="38">
        <f t="shared" si="14"/>
        <v>0</v>
      </c>
      <c r="H209" s="26"/>
      <c r="I209" s="1058"/>
      <c r="J209" s="1059"/>
      <c r="K209" s="1060"/>
      <c r="L209" s="36"/>
      <c r="M209" s="37" t="s">
        <v>70</v>
      </c>
      <c r="N209" s="36"/>
      <c r="O209" s="38">
        <f t="shared" si="15"/>
        <v>0</v>
      </c>
    </row>
    <row r="210" spans="1:15" ht="20.100000000000001" customHeight="1">
      <c r="A210" s="1058"/>
      <c r="B210" s="1059"/>
      <c r="C210" s="1060"/>
      <c r="D210" s="36"/>
      <c r="E210" s="37" t="s">
        <v>70</v>
      </c>
      <c r="F210" s="36"/>
      <c r="G210" s="38">
        <f t="shared" si="14"/>
        <v>0</v>
      </c>
      <c r="H210" s="26"/>
      <c r="I210" s="1058"/>
      <c r="J210" s="1059"/>
      <c r="K210" s="1060"/>
      <c r="L210" s="36"/>
      <c r="M210" s="37" t="s">
        <v>70</v>
      </c>
      <c r="N210" s="36"/>
      <c r="O210" s="38">
        <f t="shared" si="15"/>
        <v>0</v>
      </c>
    </row>
    <row r="211" spans="1:15" ht="20.100000000000001" customHeight="1">
      <c r="A211" s="1058"/>
      <c r="B211" s="1059"/>
      <c r="C211" s="1060"/>
      <c r="D211" s="36"/>
      <c r="E211" s="37" t="s">
        <v>70</v>
      </c>
      <c r="F211" s="36"/>
      <c r="G211" s="38">
        <f t="shared" si="14"/>
        <v>0</v>
      </c>
      <c r="H211" s="26"/>
      <c r="I211" s="1058"/>
      <c r="J211" s="1059"/>
      <c r="K211" s="1060"/>
      <c r="L211" s="36"/>
      <c r="M211" s="37" t="s">
        <v>70</v>
      </c>
      <c r="N211" s="36"/>
      <c r="O211" s="38">
        <f t="shared" si="15"/>
        <v>0</v>
      </c>
    </row>
    <row r="212" spans="1:15" ht="20.100000000000001" customHeight="1">
      <c r="A212" s="1058"/>
      <c r="B212" s="1059"/>
      <c r="C212" s="1060"/>
      <c r="D212" s="36"/>
      <c r="E212" s="37" t="s">
        <v>70</v>
      </c>
      <c r="F212" s="36"/>
      <c r="G212" s="38">
        <f t="shared" si="14"/>
        <v>0</v>
      </c>
      <c r="H212" s="26"/>
      <c r="I212" s="1058"/>
      <c r="J212" s="1059"/>
      <c r="K212" s="1060"/>
      <c r="L212" s="36"/>
      <c r="M212" s="37" t="s">
        <v>70</v>
      </c>
      <c r="N212" s="36"/>
      <c r="O212" s="38">
        <f t="shared" si="15"/>
        <v>0</v>
      </c>
    </row>
    <row r="213" spans="1:15" ht="20.100000000000001" customHeight="1">
      <c r="A213" s="1058"/>
      <c r="B213" s="1059"/>
      <c r="C213" s="1060"/>
      <c r="D213" s="36"/>
      <c r="E213" s="37" t="s">
        <v>70</v>
      </c>
      <c r="F213" s="36"/>
      <c r="G213" s="38">
        <f t="shared" si="14"/>
        <v>0</v>
      </c>
      <c r="H213" s="26"/>
      <c r="I213" s="1058"/>
      <c r="J213" s="1059"/>
      <c r="K213" s="1060"/>
      <c r="L213" s="36"/>
      <c r="M213" s="37" t="s">
        <v>70</v>
      </c>
      <c r="N213" s="36"/>
      <c r="O213" s="38">
        <f t="shared" si="15"/>
        <v>0</v>
      </c>
    </row>
    <row r="214" spans="1:15" ht="20.100000000000001" customHeight="1">
      <c r="A214" s="1058"/>
      <c r="B214" s="1059"/>
      <c r="C214" s="1060"/>
      <c r="D214" s="36"/>
      <c r="E214" s="37" t="s">
        <v>70</v>
      </c>
      <c r="F214" s="36"/>
      <c r="G214" s="38">
        <f t="shared" si="14"/>
        <v>0</v>
      </c>
      <c r="H214" s="26"/>
      <c r="I214" s="1058"/>
      <c r="J214" s="1059"/>
      <c r="K214" s="1060"/>
      <c r="L214" s="36"/>
      <c r="M214" s="37" t="s">
        <v>70</v>
      </c>
      <c r="N214" s="36"/>
      <c r="O214" s="38">
        <f t="shared" si="15"/>
        <v>0</v>
      </c>
    </row>
    <row r="215" spans="1:15" ht="20.100000000000001" customHeight="1">
      <c r="A215" s="1058"/>
      <c r="B215" s="1059"/>
      <c r="C215" s="1060"/>
      <c r="D215" s="36"/>
      <c r="E215" s="37" t="s">
        <v>70</v>
      </c>
      <c r="F215" s="36"/>
      <c r="G215" s="38">
        <f t="shared" si="14"/>
        <v>0</v>
      </c>
      <c r="H215" s="26"/>
      <c r="I215" s="1058"/>
      <c r="J215" s="1059"/>
      <c r="K215" s="1060"/>
      <c r="L215" s="36"/>
      <c r="M215" s="37" t="s">
        <v>70</v>
      </c>
      <c r="N215" s="36"/>
      <c r="O215" s="38">
        <f t="shared" si="15"/>
        <v>0</v>
      </c>
    </row>
    <row r="216" spans="1:15" ht="20.100000000000001" customHeight="1">
      <c r="A216" s="1067"/>
      <c r="B216" s="1068"/>
      <c r="C216" s="1069"/>
      <c r="D216" s="36"/>
      <c r="E216" s="37" t="s">
        <v>70</v>
      </c>
      <c r="F216" s="36"/>
      <c r="G216" s="38">
        <f t="shared" si="14"/>
        <v>0</v>
      </c>
      <c r="H216" s="26"/>
      <c r="I216" s="1067"/>
      <c r="J216" s="1068"/>
      <c r="K216" s="1069"/>
      <c r="L216" s="36"/>
      <c r="M216" s="37" t="s">
        <v>70</v>
      </c>
      <c r="N216" s="36"/>
      <c r="O216" s="38">
        <f t="shared" si="15"/>
        <v>0</v>
      </c>
    </row>
    <row r="217" spans="1:15" ht="20.100000000000001" hidden="1" customHeight="1">
      <c r="A217" s="1070" t="s">
        <v>367</v>
      </c>
      <c r="B217" s="1071"/>
      <c r="C217" s="1072" t="s">
        <v>514</v>
      </c>
      <c r="D217" s="1073"/>
      <c r="E217" s="1072" t="s">
        <v>515</v>
      </c>
      <c r="F217" s="1073"/>
      <c r="G217" s="384" t="s">
        <v>516</v>
      </c>
      <c r="H217" s="26"/>
      <c r="I217" s="1070" t="s">
        <v>367</v>
      </c>
      <c r="J217" s="1071"/>
      <c r="K217" s="1072" t="s">
        <v>514</v>
      </c>
      <c r="L217" s="1073"/>
      <c r="M217" s="1072" t="s">
        <v>515</v>
      </c>
      <c r="N217" s="1073"/>
      <c r="O217" s="384" t="s">
        <v>516</v>
      </c>
    </row>
    <row r="218" spans="1:15" ht="20.100000000000001" hidden="1" customHeight="1">
      <c r="A218" s="1074" t="s">
        <v>513</v>
      </c>
      <c r="B218" s="1075"/>
      <c r="C218" s="1076"/>
      <c r="D218" s="1077"/>
      <c r="E218" s="1076"/>
      <c r="F218" s="1077"/>
      <c r="G218" s="520"/>
      <c r="H218" s="26"/>
      <c r="I218" s="1074" t="s">
        <v>513</v>
      </c>
      <c r="J218" s="1075"/>
      <c r="K218" s="1076"/>
      <c r="L218" s="1077"/>
      <c r="M218" s="1076"/>
      <c r="N218" s="1077"/>
      <c r="O218" s="520"/>
    </row>
    <row r="219" spans="1:15" ht="20.100000000000001" customHeight="1">
      <c r="A219" s="1078" t="s">
        <v>255</v>
      </c>
      <c r="B219" s="1079"/>
      <c r="C219" s="1079"/>
      <c r="D219" s="513"/>
      <c r="E219" s="514" t="s">
        <v>70</v>
      </c>
      <c r="F219" s="515"/>
      <c r="G219" s="39">
        <v>0</v>
      </c>
      <c r="H219" s="26"/>
      <c r="I219" s="1078" t="s">
        <v>255</v>
      </c>
      <c r="J219" s="1079"/>
      <c r="K219" s="1079"/>
      <c r="L219" s="513"/>
      <c r="M219" s="514" t="s">
        <v>70</v>
      </c>
      <c r="N219" s="515"/>
      <c r="O219" s="39">
        <v>0</v>
      </c>
    </row>
    <row r="220" spans="1:15" ht="20.100000000000001" customHeight="1">
      <c r="A220" s="1061" t="s">
        <v>256</v>
      </c>
      <c r="B220" s="1062"/>
      <c r="C220" s="1062"/>
      <c r="D220" s="1062"/>
      <c r="E220" s="1062"/>
      <c r="F220" s="1063"/>
      <c r="G220" s="39">
        <f>SUM(G207:G216)</f>
        <v>0</v>
      </c>
      <c r="H220" s="26"/>
      <c r="I220" s="1061" t="s">
        <v>256</v>
      </c>
      <c r="J220" s="1062"/>
      <c r="K220" s="1062"/>
      <c r="L220" s="1062"/>
      <c r="M220" s="1062"/>
      <c r="N220" s="1063"/>
      <c r="O220" s="39">
        <f>SUM(O207:O216)</f>
        <v>0</v>
      </c>
    </row>
    <row r="221" spans="1:15" ht="20.100000000000001" customHeight="1">
      <c r="A221" s="1064" t="s">
        <v>257</v>
      </c>
      <c r="B221" s="1065"/>
      <c r="C221" s="1065"/>
      <c r="D221" s="1065"/>
      <c r="E221" s="1065"/>
      <c r="F221" s="1066"/>
      <c r="G221" s="41"/>
      <c r="H221" s="26"/>
      <c r="I221" s="1064" t="s">
        <v>257</v>
      </c>
      <c r="J221" s="1065"/>
      <c r="K221" s="1065"/>
      <c r="L221" s="1065"/>
      <c r="M221" s="1065"/>
      <c r="N221" s="1066"/>
      <c r="O221" s="41"/>
    </row>
    <row r="222" spans="1:15" ht="20.100000000000001" customHeight="1">
      <c r="A222" s="1061" t="s">
        <v>258</v>
      </c>
      <c r="B222" s="1062"/>
      <c r="C222" s="1062"/>
      <c r="D222" s="1062"/>
      <c r="E222" s="1062"/>
      <c r="F222" s="1063"/>
      <c r="G222" s="39">
        <f>G220+G221</f>
        <v>0</v>
      </c>
      <c r="H222" s="26"/>
      <c r="I222" s="1061" t="s">
        <v>258</v>
      </c>
      <c r="J222" s="1062"/>
      <c r="K222" s="1062"/>
      <c r="L222" s="1062"/>
      <c r="M222" s="1062"/>
      <c r="N222" s="1063"/>
      <c r="O222" s="39">
        <f>O220+O221</f>
        <v>0</v>
      </c>
    </row>
    <row r="223" spans="1:15" ht="20.100000000000001" customHeight="1">
      <c r="G223" s="15">
        <v>17</v>
      </c>
      <c r="O223" s="15">
        <v>18</v>
      </c>
    </row>
    <row r="224" spans="1:15" ht="20.100000000000001" customHeight="1">
      <c r="A224" s="1093" t="s">
        <v>252</v>
      </c>
      <c r="B224" s="1094"/>
      <c r="C224" s="1103"/>
      <c r="D224" s="1104"/>
      <c r="E224" s="1104"/>
      <c r="F224" s="1104"/>
      <c r="G224" s="1105"/>
      <c r="H224" s="26"/>
      <c r="I224" s="1093" t="s">
        <v>252</v>
      </c>
      <c r="J224" s="1094"/>
      <c r="K224" s="1103"/>
      <c r="L224" s="1104"/>
      <c r="M224" s="1104"/>
      <c r="N224" s="1104"/>
      <c r="O224" s="1105"/>
    </row>
    <row r="225" spans="1:15" ht="20.100000000000001" customHeight="1">
      <c r="A225" s="1106" t="s">
        <v>73</v>
      </c>
      <c r="B225" s="1107"/>
      <c r="C225" s="1108"/>
      <c r="D225" s="1109"/>
      <c r="E225" s="1109"/>
      <c r="F225" s="1109"/>
      <c r="G225" s="1110"/>
      <c r="H225" s="26"/>
      <c r="I225" s="1106" t="s">
        <v>73</v>
      </c>
      <c r="J225" s="1107"/>
      <c r="K225" s="1108"/>
      <c r="L225" s="1109"/>
      <c r="M225" s="1109"/>
      <c r="N225" s="1109"/>
      <c r="O225" s="1110"/>
    </row>
    <row r="226" spans="1:15" ht="20.100000000000001" customHeight="1">
      <c r="A226" s="1099" t="s">
        <v>232</v>
      </c>
      <c r="B226" s="1100"/>
      <c r="C226" s="1111"/>
      <c r="D226" s="1112"/>
      <c r="E226" s="1113"/>
      <c r="F226" s="1114"/>
      <c r="G226" s="1115"/>
      <c r="H226" s="26"/>
      <c r="I226" s="1099" t="s">
        <v>232</v>
      </c>
      <c r="J226" s="1100"/>
      <c r="K226" s="1111"/>
      <c r="L226" s="1112"/>
      <c r="M226" s="1113"/>
      <c r="N226" s="1114"/>
      <c r="O226" s="1115"/>
    </row>
    <row r="227" spans="1:15" ht="20.100000000000001" customHeight="1">
      <c r="A227" s="1061" t="s">
        <v>233</v>
      </c>
      <c r="B227" s="1063"/>
      <c r="C227" s="1088"/>
      <c r="D227" s="1089"/>
      <c r="E227" s="1090"/>
      <c r="F227" s="1091"/>
      <c r="G227" s="1092"/>
      <c r="I227" s="1061" t="s">
        <v>233</v>
      </c>
      <c r="J227" s="1063"/>
      <c r="K227" s="1088"/>
      <c r="L227" s="1089"/>
      <c r="M227" s="1090"/>
      <c r="N227" s="1091"/>
      <c r="O227" s="1092"/>
    </row>
    <row r="228" spans="1:15" ht="20.100000000000001" customHeight="1">
      <c r="A228" s="1093" t="s">
        <v>234</v>
      </c>
      <c r="B228" s="1094"/>
      <c r="C228" s="1095">
        <f>C226-C227</f>
        <v>0</v>
      </c>
      <c r="D228" s="1096"/>
      <c r="E228" s="1097" t="s">
        <v>235</v>
      </c>
      <c r="F228" s="1098"/>
      <c r="G228" s="27" t="str">
        <f>IF(C228*C229=0,"",C228*C229)</f>
        <v/>
      </c>
      <c r="H228" s="26"/>
      <c r="I228" s="1093" t="s">
        <v>234</v>
      </c>
      <c r="J228" s="1094"/>
      <c r="K228" s="1095">
        <f>K226-K227</f>
        <v>0</v>
      </c>
      <c r="L228" s="1096"/>
      <c r="M228" s="1097" t="s">
        <v>235</v>
      </c>
      <c r="N228" s="1098"/>
      <c r="O228" s="27" t="str">
        <f>IF(K228*K229=0,"",K228*K229)</f>
        <v/>
      </c>
    </row>
    <row r="229" spans="1:15" ht="20.100000000000001" customHeight="1">
      <c r="A229" s="1099" t="s">
        <v>236</v>
      </c>
      <c r="B229" s="1100"/>
      <c r="C229" s="1101"/>
      <c r="D229" s="1102"/>
      <c r="E229" s="386"/>
      <c r="F229" s="387"/>
      <c r="G229" s="28"/>
      <c r="H229" s="26"/>
      <c r="I229" s="1099" t="s">
        <v>236</v>
      </c>
      <c r="J229" s="1100"/>
      <c r="K229" s="1101"/>
      <c r="L229" s="1102"/>
      <c r="M229" s="386"/>
      <c r="N229" s="387"/>
      <c r="O229" s="28"/>
    </row>
    <row r="230" spans="1:15" ht="20.100000000000001" customHeight="1">
      <c r="A230" s="1061" t="s">
        <v>237</v>
      </c>
      <c r="B230" s="1063"/>
      <c r="C230" s="1080" t="str">
        <f>IF(G228="","",SUM(F234:F243))</f>
        <v/>
      </c>
      <c r="D230" s="1081"/>
      <c r="E230" s="1082" t="s">
        <v>238</v>
      </c>
      <c r="F230" s="1083"/>
      <c r="G230" s="29" t="str">
        <f>IF(G228="","",C230/G228)</f>
        <v/>
      </c>
      <c r="H230" s="26"/>
      <c r="I230" s="1061" t="s">
        <v>237</v>
      </c>
      <c r="J230" s="1063"/>
      <c r="K230" s="1080" t="str">
        <f>IF(O228="","",SUM(N234:N243))</f>
        <v/>
      </c>
      <c r="L230" s="1081"/>
      <c r="M230" s="1082" t="s">
        <v>238</v>
      </c>
      <c r="N230" s="1083"/>
      <c r="O230" s="29" t="str">
        <f>IF(O228="","",K230/O228)</f>
        <v/>
      </c>
    </row>
    <row r="231" spans="1:15" ht="20.100000000000001" customHeight="1">
      <c r="A231" s="1061" t="s">
        <v>239</v>
      </c>
      <c r="B231" s="1063"/>
      <c r="C231" s="1080" t="str">
        <f>IF(G228="","",SUM(F234:F246))</f>
        <v/>
      </c>
      <c r="D231" s="1081"/>
      <c r="E231" s="1082" t="s">
        <v>240</v>
      </c>
      <c r="F231" s="1083"/>
      <c r="G231" s="30" t="str">
        <f>IF(G228="","",C231/G228)</f>
        <v/>
      </c>
      <c r="H231" s="26"/>
      <c r="I231" s="1061" t="s">
        <v>239</v>
      </c>
      <c r="J231" s="1063"/>
      <c r="K231" s="1080" t="str">
        <f>IF(O228="","",SUM(N234:N246))</f>
        <v/>
      </c>
      <c r="L231" s="1081"/>
      <c r="M231" s="1082" t="s">
        <v>240</v>
      </c>
      <c r="N231" s="1083"/>
      <c r="O231" s="30" t="str">
        <f>IF(O228="","",K231/O228)</f>
        <v/>
      </c>
    </row>
    <row r="232" spans="1:15" ht="20.100000000000001" customHeight="1">
      <c r="A232" s="1061" t="s">
        <v>253</v>
      </c>
      <c r="B232" s="1062"/>
      <c r="C232" s="1062"/>
      <c r="D232" s="1062"/>
      <c r="E232" s="1062"/>
      <c r="F232" s="1062"/>
      <c r="G232" s="1084"/>
      <c r="H232" s="26"/>
      <c r="I232" s="1061" t="s">
        <v>253</v>
      </c>
      <c r="J232" s="1062"/>
      <c r="K232" s="1062"/>
      <c r="L232" s="1062"/>
      <c r="M232" s="1062"/>
      <c r="N232" s="1062"/>
      <c r="O232" s="1084"/>
    </row>
    <row r="233" spans="1:15" ht="20.100000000000001" customHeight="1">
      <c r="A233" s="1061" t="s">
        <v>74</v>
      </c>
      <c r="B233" s="1062"/>
      <c r="C233" s="1063"/>
      <c r="D233" s="31" t="s">
        <v>254</v>
      </c>
      <c r="E233" s="235" t="s">
        <v>70</v>
      </c>
      <c r="F233" s="235" t="s">
        <v>75</v>
      </c>
      <c r="G233" s="236" t="s">
        <v>76</v>
      </c>
      <c r="H233" s="26"/>
      <c r="I233" s="1061" t="s">
        <v>74</v>
      </c>
      <c r="J233" s="1062"/>
      <c r="K233" s="1063"/>
      <c r="L233" s="31" t="s">
        <v>254</v>
      </c>
      <c r="M233" s="235" t="s">
        <v>70</v>
      </c>
      <c r="N233" s="235" t="s">
        <v>75</v>
      </c>
      <c r="O233" s="236" t="s">
        <v>76</v>
      </c>
    </row>
    <row r="234" spans="1:15" ht="20.100000000000001" customHeight="1">
      <c r="A234" s="1085"/>
      <c r="B234" s="1086"/>
      <c r="C234" s="1087"/>
      <c r="D234" s="32"/>
      <c r="E234" s="33" t="s">
        <v>70</v>
      </c>
      <c r="F234" s="34"/>
      <c r="G234" s="35">
        <f>D234*F234</f>
        <v>0</v>
      </c>
      <c r="H234" s="26"/>
      <c r="I234" s="1085"/>
      <c r="J234" s="1086"/>
      <c r="K234" s="1087"/>
      <c r="L234" s="32"/>
      <c r="M234" s="33" t="s">
        <v>70</v>
      </c>
      <c r="N234" s="34"/>
      <c r="O234" s="35">
        <f>L234*N234</f>
        <v>0</v>
      </c>
    </row>
    <row r="235" spans="1:15" ht="20.100000000000001" customHeight="1">
      <c r="A235" s="1058"/>
      <c r="B235" s="1059"/>
      <c r="C235" s="1060"/>
      <c r="D235" s="36"/>
      <c r="E235" s="37" t="s">
        <v>70</v>
      </c>
      <c r="F235" s="36"/>
      <c r="G235" s="38">
        <f t="shared" ref="G235:G243" si="16">D235*F235</f>
        <v>0</v>
      </c>
      <c r="H235" s="26"/>
      <c r="I235" s="1058"/>
      <c r="J235" s="1059"/>
      <c r="K235" s="1060"/>
      <c r="L235" s="36"/>
      <c r="M235" s="37" t="s">
        <v>70</v>
      </c>
      <c r="N235" s="36"/>
      <c r="O235" s="38">
        <f t="shared" ref="O235:O243" si="17">L235*N235</f>
        <v>0</v>
      </c>
    </row>
    <row r="236" spans="1:15" ht="20.100000000000001" customHeight="1">
      <c r="A236" s="1058"/>
      <c r="B236" s="1059"/>
      <c r="C236" s="1060"/>
      <c r="D236" s="36"/>
      <c r="E236" s="37" t="s">
        <v>70</v>
      </c>
      <c r="F236" s="36"/>
      <c r="G236" s="38">
        <f t="shared" si="16"/>
        <v>0</v>
      </c>
      <c r="H236" s="26"/>
      <c r="I236" s="1058"/>
      <c r="J236" s="1059"/>
      <c r="K236" s="1060"/>
      <c r="L236" s="36"/>
      <c r="M236" s="37" t="s">
        <v>70</v>
      </c>
      <c r="N236" s="36"/>
      <c r="O236" s="38">
        <f t="shared" si="17"/>
        <v>0</v>
      </c>
    </row>
    <row r="237" spans="1:15" ht="20.100000000000001" customHeight="1">
      <c r="A237" s="1058"/>
      <c r="B237" s="1059"/>
      <c r="C237" s="1060"/>
      <c r="D237" s="36"/>
      <c r="E237" s="37" t="s">
        <v>70</v>
      </c>
      <c r="F237" s="36"/>
      <c r="G237" s="38">
        <f t="shared" si="16"/>
        <v>0</v>
      </c>
      <c r="H237" s="26"/>
      <c r="I237" s="1058"/>
      <c r="J237" s="1059"/>
      <c r="K237" s="1060"/>
      <c r="L237" s="36"/>
      <c r="M237" s="37" t="s">
        <v>70</v>
      </c>
      <c r="N237" s="36"/>
      <c r="O237" s="38">
        <f t="shared" si="17"/>
        <v>0</v>
      </c>
    </row>
    <row r="238" spans="1:15" ht="20.100000000000001" customHeight="1">
      <c r="A238" s="1058"/>
      <c r="B238" s="1059"/>
      <c r="C238" s="1060"/>
      <c r="D238" s="36"/>
      <c r="E238" s="37" t="s">
        <v>70</v>
      </c>
      <c r="F238" s="36"/>
      <c r="G238" s="38">
        <f t="shared" si="16"/>
        <v>0</v>
      </c>
      <c r="H238" s="26"/>
      <c r="I238" s="1058"/>
      <c r="J238" s="1059"/>
      <c r="K238" s="1060"/>
      <c r="L238" s="36"/>
      <c r="M238" s="37" t="s">
        <v>70</v>
      </c>
      <c r="N238" s="36"/>
      <c r="O238" s="38">
        <f t="shared" si="17"/>
        <v>0</v>
      </c>
    </row>
    <row r="239" spans="1:15" ht="20.100000000000001" customHeight="1">
      <c r="A239" s="1058"/>
      <c r="B239" s="1059"/>
      <c r="C239" s="1060"/>
      <c r="D239" s="36"/>
      <c r="E239" s="37" t="s">
        <v>70</v>
      </c>
      <c r="F239" s="36"/>
      <c r="G239" s="38">
        <f t="shared" si="16"/>
        <v>0</v>
      </c>
      <c r="H239" s="26"/>
      <c r="I239" s="1058"/>
      <c r="J239" s="1059"/>
      <c r="K239" s="1060"/>
      <c r="L239" s="36"/>
      <c r="M239" s="37" t="s">
        <v>70</v>
      </c>
      <c r="N239" s="36"/>
      <c r="O239" s="38">
        <f t="shared" si="17"/>
        <v>0</v>
      </c>
    </row>
    <row r="240" spans="1:15" ht="20.100000000000001" customHeight="1">
      <c r="A240" s="1058"/>
      <c r="B240" s="1059"/>
      <c r="C240" s="1060"/>
      <c r="D240" s="36"/>
      <c r="E240" s="37" t="s">
        <v>70</v>
      </c>
      <c r="F240" s="36"/>
      <c r="G240" s="38">
        <f t="shared" si="16"/>
        <v>0</v>
      </c>
      <c r="H240" s="26"/>
      <c r="I240" s="1058"/>
      <c r="J240" s="1059"/>
      <c r="K240" s="1060"/>
      <c r="L240" s="36"/>
      <c r="M240" s="37" t="s">
        <v>70</v>
      </c>
      <c r="N240" s="36"/>
      <c r="O240" s="38">
        <f t="shared" si="17"/>
        <v>0</v>
      </c>
    </row>
    <row r="241" spans="1:15" ht="20.100000000000001" customHeight="1">
      <c r="A241" s="1058"/>
      <c r="B241" s="1059"/>
      <c r="C241" s="1060"/>
      <c r="D241" s="36"/>
      <c r="E241" s="37" t="s">
        <v>70</v>
      </c>
      <c r="F241" s="36"/>
      <c r="G241" s="38">
        <f t="shared" si="16"/>
        <v>0</v>
      </c>
      <c r="H241" s="26"/>
      <c r="I241" s="1058"/>
      <c r="J241" s="1059"/>
      <c r="K241" s="1060"/>
      <c r="L241" s="36"/>
      <c r="M241" s="37" t="s">
        <v>70</v>
      </c>
      <c r="N241" s="36"/>
      <c r="O241" s="38">
        <f t="shared" si="17"/>
        <v>0</v>
      </c>
    </row>
    <row r="242" spans="1:15" ht="20.100000000000001" customHeight="1">
      <c r="A242" s="1058"/>
      <c r="B242" s="1059"/>
      <c r="C242" s="1060"/>
      <c r="D242" s="36"/>
      <c r="E242" s="37" t="s">
        <v>70</v>
      </c>
      <c r="F242" s="36"/>
      <c r="G242" s="38">
        <f t="shared" si="16"/>
        <v>0</v>
      </c>
      <c r="H242" s="26"/>
      <c r="I242" s="1058"/>
      <c r="J242" s="1059"/>
      <c r="K242" s="1060"/>
      <c r="L242" s="36"/>
      <c r="M242" s="37" t="s">
        <v>70</v>
      </c>
      <c r="N242" s="36"/>
      <c r="O242" s="38">
        <f t="shared" si="17"/>
        <v>0</v>
      </c>
    </row>
    <row r="243" spans="1:15" ht="20.100000000000001" customHeight="1">
      <c r="A243" s="1067"/>
      <c r="B243" s="1068"/>
      <c r="C243" s="1069"/>
      <c r="D243" s="36"/>
      <c r="E243" s="37" t="s">
        <v>70</v>
      </c>
      <c r="F243" s="36"/>
      <c r="G243" s="38">
        <f t="shared" si="16"/>
        <v>0</v>
      </c>
      <c r="H243" s="26"/>
      <c r="I243" s="1067"/>
      <c r="J243" s="1068"/>
      <c r="K243" s="1069"/>
      <c r="L243" s="36"/>
      <c r="M243" s="37" t="s">
        <v>70</v>
      </c>
      <c r="N243" s="36"/>
      <c r="O243" s="38">
        <f t="shared" si="17"/>
        <v>0</v>
      </c>
    </row>
    <row r="244" spans="1:15" ht="20.100000000000001" hidden="1" customHeight="1">
      <c r="A244" s="1070" t="s">
        <v>367</v>
      </c>
      <c r="B244" s="1071"/>
      <c r="C244" s="1072" t="s">
        <v>514</v>
      </c>
      <c r="D244" s="1073"/>
      <c r="E244" s="1072" t="s">
        <v>515</v>
      </c>
      <c r="F244" s="1073"/>
      <c r="G244" s="384" t="s">
        <v>516</v>
      </c>
      <c r="H244" s="26"/>
      <c r="I244" s="1070" t="s">
        <v>367</v>
      </c>
      <c r="J244" s="1071"/>
      <c r="K244" s="1072" t="s">
        <v>514</v>
      </c>
      <c r="L244" s="1073"/>
      <c r="M244" s="1072" t="s">
        <v>515</v>
      </c>
      <c r="N244" s="1073"/>
      <c r="O244" s="384" t="s">
        <v>516</v>
      </c>
    </row>
    <row r="245" spans="1:15" ht="20.100000000000001" hidden="1" customHeight="1">
      <c r="A245" s="1074" t="s">
        <v>513</v>
      </c>
      <c r="B245" s="1075"/>
      <c r="C245" s="1076"/>
      <c r="D245" s="1077"/>
      <c r="E245" s="1076"/>
      <c r="F245" s="1077"/>
      <c r="G245" s="520"/>
      <c r="H245" s="26"/>
      <c r="I245" s="1074" t="s">
        <v>513</v>
      </c>
      <c r="J245" s="1075"/>
      <c r="K245" s="1076"/>
      <c r="L245" s="1077"/>
      <c r="M245" s="1076"/>
      <c r="N245" s="1077"/>
      <c r="O245" s="520"/>
    </row>
    <row r="246" spans="1:15" ht="20.100000000000001" customHeight="1">
      <c r="A246" s="1078" t="s">
        <v>255</v>
      </c>
      <c r="B246" s="1079"/>
      <c r="C246" s="1079"/>
      <c r="D246" s="513"/>
      <c r="E246" s="514" t="s">
        <v>70</v>
      </c>
      <c r="F246" s="515"/>
      <c r="G246" s="39">
        <v>0</v>
      </c>
      <c r="H246" s="26"/>
      <c r="I246" s="1078" t="s">
        <v>255</v>
      </c>
      <c r="J246" s="1079"/>
      <c r="K246" s="1079"/>
      <c r="L246" s="513"/>
      <c r="M246" s="514" t="s">
        <v>70</v>
      </c>
      <c r="N246" s="515"/>
      <c r="O246" s="39">
        <v>0</v>
      </c>
    </row>
    <row r="247" spans="1:15" ht="20.100000000000001" customHeight="1">
      <c r="A247" s="1061" t="s">
        <v>256</v>
      </c>
      <c r="B247" s="1062"/>
      <c r="C247" s="1062"/>
      <c r="D247" s="1062"/>
      <c r="E247" s="1062"/>
      <c r="F247" s="1063"/>
      <c r="G247" s="39">
        <f>SUM(G234:G243)</f>
        <v>0</v>
      </c>
      <c r="H247" s="26"/>
      <c r="I247" s="1061" t="s">
        <v>256</v>
      </c>
      <c r="J247" s="1062"/>
      <c r="K247" s="1062"/>
      <c r="L247" s="1062"/>
      <c r="M247" s="1062"/>
      <c r="N247" s="1063"/>
      <c r="O247" s="39">
        <f>SUM(O234:O243)</f>
        <v>0</v>
      </c>
    </row>
    <row r="248" spans="1:15" ht="20.100000000000001" customHeight="1">
      <c r="A248" s="1064" t="s">
        <v>257</v>
      </c>
      <c r="B248" s="1065"/>
      <c r="C248" s="1065"/>
      <c r="D248" s="1065"/>
      <c r="E248" s="1065"/>
      <c r="F248" s="1066"/>
      <c r="G248" s="41"/>
      <c r="H248" s="26"/>
      <c r="I248" s="1064" t="s">
        <v>257</v>
      </c>
      <c r="J248" s="1065"/>
      <c r="K248" s="1065"/>
      <c r="L248" s="1065"/>
      <c r="M248" s="1065"/>
      <c r="N248" s="1066"/>
      <c r="O248" s="41"/>
    </row>
    <row r="249" spans="1:15" ht="20.100000000000001" customHeight="1">
      <c r="A249" s="1061" t="s">
        <v>258</v>
      </c>
      <c r="B249" s="1062"/>
      <c r="C249" s="1062"/>
      <c r="D249" s="1062"/>
      <c r="E249" s="1062"/>
      <c r="F249" s="1063"/>
      <c r="G249" s="39">
        <f>G247+G248</f>
        <v>0</v>
      </c>
      <c r="H249" s="26"/>
      <c r="I249" s="1061" t="s">
        <v>258</v>
      </c>
      <c r="J249" s="1062"/>
      <c r="K249" s="1062"/>
      <c r="L249" s="1062"/>
      <c r="M249" s="1062"/>
      <c r="N249" s="1063"/>
      <c r="O249" s="39">
        <f>O247+O248</f>
        <v>0</v>
      </c>
    </row>
    <row r="250" spans="1:15" ht="20.100000000000001" customHeight="1">
      <c r="G250" s="15">
        <v>19</v>
      </c>
      <c r="O250" s="15">
        <v>20</v>
      </c>
    </row>
    <row r="251" spans="1:15" ht="20.100000000000001" customHeight="1">
      <c r="A251" s="1093" t="s">
        <v>252</v>
      </c>
      <c r="B251" s="1094"/>
      <c r="C251" s="1103"/>
      <c r="D251" s="1104"/>
      <c r="E251" s="1104"/>
      <c r="F251" s="1104"/>
      <c r="G251" s="1105"/>
      <c r="H251" s="26"/>
      <c r="I251" s="1093" t="s">
        <v>252</v>
      </c>
      <c r="J251" s="1094"/>
      <c r="K251" s="1103"/>
      <c r="L251" s="1104"/>
      <c r="M251" s="1104"/>
      <c r="N251" s="1104"/>
      <c r="O251" s="1105"/>
    </row>
    <row r="252" spans="1:15" ht="20.100000000000001" customHeight="1">
      <c r="A252" s="1106" t="s">
        <v>73</v>
      </c>
      <c r="B252" s="1107"/>
      <c r="C252" s="1108"/>
      <c r="D252" s="1109"/>
      <c r="E252" s="1109"/>
      <c r="F252" s="1109"/>
      <c r="G252" s="1110"/>
      <c r="H252" s="26"/>
      <c r="I252" s="1106" t="s">
        <v>73</v>
      </c>
      <c r="J252" s="1107"/>
      <c r="K252" s="1108"/>
      <c r="L252" s="1109"/>
      <c r="M252" s="1109"/>
      <c r="N252" s="1109"/>
      <c r="O252" s="1110"/>
    </row>
    <row r="253" spans="1:15" ht="20.100000000000001" customHeight="1">
      <c r="A253" s="1099" t="s">
        <v>232</v>
      </c>
      <c r="B253" s="1100"/>
      <c r="C253" s="1111"/>
      <c r="D253" s="1112"/>
      <c r="E253" s="1113"/>
      <c r="F253" s="1114"/>
      <c r="G253" s="1115"/>
      <c r="H253" s="26"/>
      <c r="I253" s="1099" t="s">
        <v>232</v>
      </c>
      <c r="J253" s="1100"/>
      <c r="K253" s="1111"/>
      <c r="L253" s="1112"/>
      <c r="M253" s="1113"/>
      <c r="N253" s="1114"/>
      <c r="O253" s="1115"/>
    </row>
    <row r="254" spans="1:15" ht="20.100000000000001" customHeight="1">
      <c r="A254" s="1061" t="s">
        <v>233</v>
      </c>
      <c r="B254" s="1063"/>
      <c r="C254" s="1088"/>
      <c r="D254" s="1089"/>
      <c r="E254" s="1090"/>
      <c r="F254" s="1091"/>
      <c r="G254" s="1092"/>
      <c r="I254" s="1061" t="s">
        <v>233</v>
      </c>
      <c r="J254" s="1063"/>
      <c r="K254" s="1088"/>
      <c r="L254" s="1089"/>
      <c r="M254" s="1090"/>
      <c r="N254" s="1091"/>
      <c r="O254" s="1092"/>
    </row>
    <row r="255" spans="1:15" ht="20.100000000000001" customHeight="1">
      <c r="A255" s="1093" t="s">
        <v>234</v>
      </c>
      <c r="B255" s="1094"/>
      <c r="C255" s="1095">
        <f>C253-C254</f>
        <v>0</v>
      </c>
      <c r="D255" s="1096"/>
      <c r="E255" s="1097" t="s">
        <v>235</v>
      </c>
      <c r="F255" s="1098"/>
      <c r="G255" s="27" t="str">
        <f>IF(C255*C256=0,"",C255*C256)</f>
        <v/>
      </c>
      <c r="H255" s="26"/>
      <c r="I255" s="1093" t="s">
        <v>234</v>
      </c>
      <c r="J255" s="1094"/>
      <c r="K255" s="1095">
        <f>K253-K254</f>
        <v>0</v>
      </c>
      <c r="L255" s="1096"/>
      <c r="M255" s="1097" t="s">
        <v>235</v>
      </c>
      <c r="N255" s="1098"/>
      <c r="O255" s="27" t="str">
        <f>IF(K255*K256=0,"",K255*K256)</f>
        <v/>
      </c>
    </row>
    <row r="256" spans="1:15" ht="20.100000000000001" customHeight="1">
      <c r="A256" s="1099" t="s">
        <v>236</v>
      </c>
      <c r="B256" s="1100"/>
      <c r="C256" s="1101"/>
      <c r="D256" s="1102"/>
      <c r="E256" s="386"/>
      <c r="F256" s="387"/>
      <c r="G256" s="28"/>
      <c r="H256" s="26"/>
      <c r="I256" s="1099" t="s">
        <v>236</v>
      </c>
      <c r="J256" s="1100"/>
      <c r="K256" s="1101"/>
      <c r="L256" s="1102"/>
      <c r="M256" s="386"/>
      <c r="N256" s="387"/>
      <c r="O256" s="28"/>
    </row>
    <row r="257" spans="1:15" ht="20.100000000000001" customHeight="1">
      <c r="A257" s="1061" t="s">
        <v>237</v>
      </c>
      <c r="B257" s="1063"/>
      <c r="C257" s="1080" t="str">
        <f>IF(G255="","",SUM(F261:F270))</f>
        <v/>
      </c>
      <c r="D257" s="1081"/>
      <c r="E257" s="1082" t="s">
        <v>238</v>
      </c>
      <c r="F257" s="1083"/>
      <c r="G257" s="29" t="str">
        <f>IF(G255="","",C257/G255)</f>
        <v/>
      </c>
      <c r="H257" s="26"/>
      <c r="I257" s="1061" t="s">
        <v>237</v>
      </c>
      <c r="J257" s="1063"/>
      <c r="K257" s="1080" t="str">
        <f>IF(O255="","",SUM(N261:N270))</f>
        <v/>
      </c>
      <c r="L257" s="1081"/>
      <c r="M257" s="1082" t="s">
        <v>238</v>
      </c>
      <c r="N257" s="1083"/>
      <c r="O257" s="29" t="str">
        <f>IF(O255="","",K257/O255)</f>
        <v/>
      </c>
    </row>
    <row r="258" spans="1:15" ht="20.100000000000001" customHeight="1">
      <c r="A258" s="1061" t="s">
        <v>239</v>
      </c>
      <c r="B258" s="1063"/>
      <c r="C258" s="1080" t="str">
        <f>IF(G255="","",SUM(F261:F273))</f>
        <v/>
      </c>
      <c r="D258" s="1081"/>
      <c r="E258" s="1082" t="s">
        <v>240</v>
      </c>
      <c r="F258" s="1083"/>
      <c r="G258" s="30" t="str">
        <f>IF(G255="","",C258/G255)</f>
        <v/>
      </c>
      <c r="H258" s="26"/>
      <c r="I258" s="1061" t="s">
        <v>239</v>
      </c>
      <c r="J258" s="1063"/>
      <c r="K258" s="1080" t="str">
        <f>IF(O255="","",SUM(N261:N273))</f>
        <v/>
      </c>
      <c r="L258" s="1081"/>
      <c r="M258" s="1082" t="s">
        <v>240</v>
      </c>
      <c r="N258" s="1083"/>
      <c r="O258" s="30" t="str">
        <f>IF(O255="","",K258/O255)</f>
        <v/>
      </c>
    </row>
    <row r="259" spans="1:15" ht="20.100000000000001" customHeight="1">
      <c r="A259" s="1061" t="s">
        <v>253</v>
      </c>
      <c r="B259" s="1062"/>
      <c r="C259" s="1062"/>
      <c r="D259" s="1062"/>
      <c r="E259" s="1062"/>
      <c r="F259" s="1062"/>
      <c r="G259" s="1084"/>
      <c r="H259" s="26"/>
      <c r="I259" s="1061" t="s">
        <v>253</v>
      </c>
      <c r="J259" s="1062"/>
      <c r="K259" s="1062"/>
      <c r="L259" s="1062"/>
      <c r="M259" s="1062"/>
      <c r="N259" s="1062"/>
      <c r="O259" s="1084"/>
    </row>
    <row r="260" spans="1:15" ht="20.100000000000001" customHeight="1">
      <c r="A260" s="1061" t="s">
        <v>74</v>
      </c>
      <c r="B260" s="1062"/>
      <c r="C260" s="1063"/>
      <c r="D260" s="31" t="s">
        <v>254</v>
      </c>
      <c r="E260" s="235" t="s">
        <v>70</v>
      </c>
      <c r="F260" s="235" t="s">
        <v>75</v>
      </c>
      <c r="G260" s="236" t="s">
        <v>76</v>
      </c>
      <c r="H260" s="26"/>
      <c r="I260" s="1061" t="s">
        <v>74</v>
      </c>
      <c r="J260" s="1062"/>
      <c r="K260" s="1063"/>
      <c r="L260" s="31" t="s">
        <v>254</v>
      </c>
      <c r="M260" s="235" t="s">
        <v>70</v>
      </c>
      <c r="N260" s="235" t="s">
        <v>75</v>
      </c>
      <c r="O260" s="236" t="s">
        <v>76</v>
      </c>
    </row>
    <row r="261" spans="1:15" ht="20.100000000000001" customHeight="1">
      <c r="A261" s="1085"/>
      <c r="B261" s="1086"/>
      <c r="C261" s="1087"/>
      <c r="D261" s="32"/>
      <c r="E261" s="33" t="s">
        <v>70</v>
      </c>
      <c r="F261" s="34"/>
      <c r="G261" s="35">
        <f>D261*F261</f>
        <v>0</v>
      </c>
      <c r="H261" s="26"/>
      <c r="I261" s="1085"/>
      <c r="J261" s="1086"/>
      <c r="K261" s="1087"/>
      <c r="L261" s="32"/>
      <c r="M261" s="33" t="s">
        <v>70</v>
      </c>
      <c r="N261" s="34"/>
      <c r="O261" s="35">
        <f>L261*N261</f>
        <v>0</v>
      </c>
    </row>
    <row r="262" spans="1:15" ht="20.100000000000001" customHeight="1">
      <c r="A262" s="1058"/>
      <c r="B262" s="1059"/>
      <c r="C262" s="1060"/>
      <c r="D262" s="36"/>
      <c r="E262" s="37" t="s">
        <v>70</v>
      </c>
      <c r="F262" s="36"/>
      <c r="G262" s="38">
        <f t="shared" ref="G262:G270" si="18">D262*F262</f>
        <v>0</v>
      </c>
      <c r="H262" s="26"/>
      <c r="I262" s="1058"/>
      <c r="J262" s="1059"/>
      <c r="K262" s="1060"/>
      <c r="L262" s="36"/>
      <c r="M262" s="37" t="s">
        <v>70</v>
      </c>
      <c r="N262" s="36"/>
      <c r="O262" s="38">
        <f t="shared" ref="O262:O270" si="19">L262*N262</f>
        <v>0</v>
      </c>
    </row>
    <row r="263" spans="1:15" ht="20.100000000000001" customHeight="1">
      <c r="A263" s="1058"/>
      <c r="B263" s="1059"/>
      <c r="C263" s="1060"/>
      <c r="D263" s="36"/>
      <c r="E263" s="37" t="s">
        <v>70</v>
      </c>
      <c r="F263" s="36"/>
      <c r="G263" s="38">
        <f t="shared" si="18"/>
        <v>0</v>
      </c>
      <c r="H263" s="26"/>
      <c r="I263" s="1058"/>
      <c r="J263" s="1059"/>
      <c r="K263" s="1060"/>
      <c r="L263" s="36"/>
      <c r="M263" s="37" t="s">
        <v>70</v>
      </c>
      <c r="N263" s="36"/>
      <c r="O263" s="38">
        <f t="shared" si="19"/>
        <v>0</v>
      </c>
    </row>
    <row r="264" spans="1:15" ht="20.100000000000001" customHeight="1">
      <c r="A264" s="1058"/>
      <c r="B264" s="1059"/>
      <c r="C264" s="1060"/>
      <c r="D264" s="36"/>
      <c r="E264" s="37" t="s">
        <v>70</v>
      </c>
      <c r="F264" s="36"/>
      <c r="G264" s="38">
        <f t="shared" si="18"/>
        <v>0</v>
      </c>
      <c r="H264" s="26"/>
      <c r="I264" s="1058"/>
      <c r="J264" s="1059"/>
      <c r="K264" s="1060"/>
      <c r="L264" s="36"/>
      <c r="M264" s="37" t="s">
        <v>70</v>
      </c>
      <c r="N264" s="36"/>
      <c r="O264" s="38">
        <f t="shared" si="19"/>
        <v>0</v>
      </c>
    </row>
    <row r="265" spans="1:15" ht="20.100000000000001" customHeight="1">
      <c r="A265" s="1058"/>
      <c r="B265" s="1059"/>
      <c r="C265" s="1060"/>
      <c r="D265" s="36"/>
      <c r="E265" s="37" t="s">
        <v>70</v>
      </c>
      <c r="F265" s="36"/>
      <c r="G265" s="38">
        <f t="shared" si="18"/>
        <v>0</v>
      </c>
      <c r="H265" s="26"/>
      <c r="I265" s="1058"/>
      <c r="J265" s="1059"/>
      <c r="K265" s="1060"/>
      <c r="L265" s="36"/>
      <c r="M265" s="37" t="s">
        <v>70</v>
      </c>
      <c r="N265" s="36"/>
      <c r="O265" s="38">
        <f t="shared" si="19"/>
        <v>0</v>
      </c>
    </row>
    <row r="266" spans="1:15" ht="20.100000000000001" customHeight="1">
      <c r="A266" s="1058"/>
      <c r="B266" s="1059"/>
      <c r="C266" s="1060"/>
      <c r="D266" s="36"/>
      <c r="E266" s="37" t="s">
        <v>70</v>
      </c>
      <c r="F266" s="36"/>
      <c r="G266" s="38">
        <f t="shared" si="18"/>
        <v>0</v>
      </c>
      <c r="H266" s="26"/>
      <c r="I266" s="1058"/>
      <c r="J266" s="1059"/>
      <c r="K266" s="1060"/>
      <c r="L266" s="36"/>
      <c r="M266" s="37" t="s">
        <v>70</v>
      </c>
      <c r="N266" s="36"/>
      <c r="O266" s="38">
        <f t="shared" si="19"/>
        <v>0</v>
      </c>
    </row>
    <row r="267" spans="1:15" ht="20.100000000000001" customHeight="1">
      <c r="A267" s="1058"/>
      <c r="B267" s="1059"/>
      <c r="C267" s="1060"/>
      <c r="D267" s="36"/>
      <c r="E267" s="37" t="s">
        <v>70</v>
      </c>
      <c r="F267" s="36"/>
      <c r="G267" s="38">
        <f t="shared" si="18"/>
        <v>0</v>
      </c>
      <c r="H267" s="26"/>
      <c r="I267" s="1058"/>
      <c r="J267" s="1059"/>
      <c r="K267" s="1060"/>
      <c r="L267" s="36"/>
      <c r="M267" s="37" t="s">
        <v>70</v>
      </c>
      <c r="N267" s="36"/>
      <c r="O267" s="38">
        <f t="shared" si="19"/>
        <v>0</v>
      </c>
    </row>
    <row r="268" spans="1:15" ht="20.100000000000001" customHeight="1">
      <c r="A268" s="1058"/>
      <c r="B268" s="1059"/>
      <c r="C268" s="1060"/>
      <c r="D268" s="36"/>
      <c r="E268" s="37" t="s">
        <v>70</v>
      </c>
      <c r="F268" s="36"/>
      <c r="G268" s="38">
        <f t="shared" si="18"/>
        <v>0</v>
      </c>
      <c r="H268" s="26"/>
      <c r="I268" s="1058"/>
      <c r="J268" s="1059"/>
      <c r="K268" s="1060"/>
      <c r="L268" s="36"/>
      <c r="M268" s="37" t="s">
        <v>70</v>
      </c>
      <c r="N268" s="36"/>
      <c r="O268" s="38">
        <f t="shared" si="19"/>
        <v>0</v>
      </c>
    </row>
    <row r="269" spans="1:15" ht="20.100000000000001" customHeight="1">
      <c r="A269" s="1058"/>
      <c r="B269" s="1059"/>
      <c r="C269" s="1060"/>
      <c r="D269" s="36"/>
      <c r="E269" s="37" t="s">
        <v>70</v>
      </c>
      <c r="F269" s="36"/>
      <c r="G269" s="38">
        <f t="shared" si="18"/>
        <v>0</v>
      </c>
      <c r="H269" s="26"/>
      <c r="I269" s="1058"/>
      <c r="J269" s="1059"/>
      <c r="K269" s="1060"/>
      <c r="L269" s="36"/>
      <c r="M269" s="37" t="s">
        <v>70</v>
      </c>
      <c r="N269" s="36"/>
      <c r="O269" s="38">
        <f t="shared" si="19"/>
        <v>0</v>
      </c>
    </row>
    <row r="270" spans="1:15" ht="20.100000000000001" customHeight="1">
      <c r="A270" s="1067"/>
      <c r="B270" s="1068"/>
      <c r="C270" s="1069"/>
      <c r="D270" s="36"/>
      <c r="E270" s="37" t="s">
        <v>70</v>
      </c>
      <c r="F270" s="36"/>
      <c r="G270" s="38">
        <f t="shared" si="18"/>
        <v>0</v>
      </c>
      <c r="H270" s="26"/>
      <c r="I270" s="1067"/>
      <c r="J270" s="1068"/>
      <c r="K270" s="1069"/>
      <c r="L270" s="36"/>
      <c r="M270" s="37" t="s">
        <v>70</v>
      </c>
      <c r="N270" s="36"/>
      <c r="O270" s="38">
        <f t="shared" si="19"/>
        <v>0</v>
      </c>
    </row>
    <row r="271" spans="1:15" ht="20.100000000000001" hidden="1" customHeight="1">
      <c r="A271" s="1070" t="s">
        <v>367</v>
      </c>
      <c r="B271" s="1071"/>
      <c r="C271" s="1072" t="s">
        <v>514</v>
      </c>
      <c r="D271" s="1073"/>
      <c r="E271" s="1072" t="s">
        <v>515</v>
      </c>
      <c r="F271" s="1073"/>
      <c r="G271" s="384" t="s">
        <v>516</v>
      </c>
      <c r="H271" s="26"/>
      <c r="I271" s="1070" t="s">
        <v>367</v>
      </c>
      <c r="J271" s="1071"/>
      <c r="K271" s="1072" t="s">
        <v>514</v>
      </c>
      <c r="L271" s="1073"/>
      <c r="M271" s="1072" t="s">
        <v>515</v>
      </c>
      <c r="N271" s="1073"/>
      <c r="O271" s="384" t="s">
        <v>516</v>
      </c>
    </row>
    <row r="272" spans="1:15" ht="20.100000000000001" hidden="1" customHeight="1">
      <c r="A272" s="1074" t="s">
        <v>513</v>
      </c>
      <c r="B272" s="1075"/>
      <c r="C272" s="1076"/>
      <c r="D272" s="1077"/>
      <c r="E272" s="1076"/>
      <c r="F272" s="1077"/>
      <c r="G272" s="520"/>
      <c r="H272" s="26"/>
      <c r="I272" s="1074" t="s">
        <v>513</v>
      </c>
      <c r="J272" s="1075"/>
      <c r="K272" s="1076"/>
      <c r="L272" s="1077"/>
      <c r="M272" s="1076"/>
      <c r="N272" s="1077"/>
      <c r="O272" s="520"/>
    </row>
    <row r="273" spans="1:15" ht="20.100000000000001" customHeight="1">
      <c r="A273" s="1078" t="s">
        <v>255</v>
      </c>
      <c r="B273" s="1079"/>
      <c r="C273" s="1079"/>
      <c r="D273" s="513"/>
      <c r="E273" s="514" t="s">
        <v>70</v>
      </c>
      <c r="F273" s="515"/>
      <c r="G273" s="39">
        <v>0</v>
      </c>
      <c r="H273" s="26"/>
      <c r="I273" s="1078" t="s">
        <v>255</v>
      </c>
      <c r="J273" s="1079"/>
      <c r="K273" s="1079"/>
      <c r="L273" s="513"/>
      <c r="M273" s="514" t="s">
        <v>70</v>
      </c>
      <c r="N273" s="515"/>
      <c r="O273" s="39">
        <v>0</v>
      </c>
    </row>
    <row r="274" spans="1:15" ht="20.100000000000001" customHeight="1">
      <c r="A274" s="1061" t="s">
        <v>256</v>
      </c>
      <c r="B274" s="1062"/>
      <c r="C274" s="1062"/>
      <c r="D274" s="1062"/>
      <c r="E274" s="1062"/>
      <c r="F274" s="1063"/>
      <c r="G274" s="39">
        <f>SUM(G261:G270)</f>
        <v>0</v>
      </c>
      <c r="H274" s="26"/>
      <c r="I274" s="1061" t="s">
        <v>256</v>
      </c>
      <c r="J274" s="1062"/>
      <c r="K274" s="1062"/>
      <c r="L274" s="1062"/>
      <c r="M274" s="1062"/>
      <c r="N274" s="1063"/>
      <c r="O274" s="39">
        <f>SUM(O261:O270)</f>
        <v>0</v>
      </c>
    </row>
    <row r="275" spans="1:15" ht="20.100000000000001" customHeight="1">
      <c r="A275" s="1064" t="s">
        <v>257</v>
      </c>
      <c r="B275" s="1065"/>
      <c r="C275" s="1065"/>
      <c r="D275" s="1065"/>
      <c r="E275" s="1065"/>
      <c r="F275" s="1066"/>
      <c r="G275" s="41"/>
      <c r="H275" s="26"/>
      <c r="I275" s="1064" t="s">
        <v>257</v>
      </c>
      <c r="J275" s="1065"/>
      <c r="K275" s="1065"/>
      <c r="L275" s="1065"/>
      <c r="M275" s="1065"/>
      <c r="N275" s="1066"/>
      <c r="O275" s="41"/>
    </row>
    <row r="276" spans="1:15" ht="20.100000000000001" customHeight="1">
      <c r="A276" s="1061" t="s">
        <v>258</v>
      </c>
      <c r="B276" s="1062"/>
      <c r="C276" s="1062"/>
      <c r="D276" s="1062"/>
      <c r="E276" s="1062"/>
      <c r="F276" s="1063"/>
      <c r="G276" s="39">
        <f>G274+G275</f>
        <v>0</v>
      </c>
      <c r="H276" s="26"/>
      <c r="I276" s="1061" t="s">
        <v>258</v>
      </c>
      <c r="J276" s="1062"/>
      <c r="K276" s="1062"/>
      <c r="L276" s="1062"/>
      <c r="M276" s="1062"/>
      <c r="N276" s="1063"/>
      <c r="O276" s="39">
        <f>O274+O275</f>
        <v>0</v>
      </c>
    </row>
    <row r="277" spans="1:15" ht="20.100000000000001" customHeight="1">
      <c r="G277" s="15">
        <v>21</v>
      </c>
      <c r="O277" s="15">
        <v>22</v>
      </c>
    </row>
    <row r="278" spans="1:15" ht="20.100000000000001" customHeight="1">
      <c r="A278" s="1093" t="s">
        <v>252</v>
      </c>
      <c r="B278" s="1094"/>
      <c r="C278" s="1103"/>
      <c r="D278" s="1104"/>
      <c r="E278" s="1104"/>
      <c r="F278" s="1104"/>
      <c r="G278" s="1105"/>
      <c r="H278" s="26"/>
      <c r="I278" s="1093" t="s">
        <v>252</v>
      </c>
      <c r="J278" s="1094"/>
      <c r="K278" s="1103"/>
      <c r="L278" s="1104"/>
      <c r="M278" s="1104"/>
      <c r="N278" s="1104"/>
      <c r="O278" s="1105"/>
    </row>
    <row r="279" spans="1:15" ht="20.100000000000001" customHeight="1">
      <c r="A279" s="1106" t="s">
        <v>73</v>
      </c>
      <c r="B279" s="1107"/>
      <c r="C279" s="1108"/>
      <c r="D279" s="1109"/>
      <c r="E279" s="1109"/>
      <c r="F279" s="1109"/>
      <c r="G279" s="1110"/>
      <c r="H279" s="26"/>
      <c r="I279" s="1106" t="s">
        <v>73</v>
      </c>
      <c r="J279" s="1107"/>
      <c r="K279" s="1108"/>
      <c r="L279" s="1109"/>
      <c r="M279" s="1109"/>
      <c r="N279" s="1109"/>
      <c r="O279" s="1110"/>
    </row>
    <row r="280" spans="1:15" ht="20.100000000000001" customHeight="1">
      <c r="A280" s="1099" t="s">
        <v>232</v>
      </c>
      <c r="B280" s="1100"/>
      <c r="C280" s="1111"/>
      <c r="D280" s="1112"/>
      <c r="E280" s="1113"/>
      <c r="F280" s="1114"/>
      <c r="G280" s="1115"/>
      <c r="H280" s="26"/>
      <c r="I280" s="1099" t="s">
        <v>232</v>
      </c>
      <c r="J280" s="1100"/>
      <c r="K280" s="1111"/>
      <c r="L280" s="1112"/>
      <c r="M280" s="1113"/>
      <c r="N280" s="1114"/>
      <c r="O280" s="1115"/>
    </row>
    <row r="281" spans="1:15" ht="20.100000000000001" customHeight="1">
      <c r="A281" s="1061" t="s">
        <v>233</v>
      </c>
      <c r="B281" s="1063"/>
      <c r="C281" s="1088"/>
      <c r="D281" s="1089"/>
      <c r="E281" s="1090"/>
      <c r="F281" s="1091"/>
      <c r="G281" s="1092"/>
      <c r="I281" s="1061" t="s">
        <v>233</v>
      </c>
      <c r="J281" s="1063"/>
      <c r="K281" s="1088"/>
      <c r="L281" s="1089"/>
      <c r="M281" s="1090"/>
      <c r="N281" s="1091"/>
      <c r="O281" s="1092"/>
    </row>
    <row r="282" spans="1:15" ht="20.100000000000001" customHeight="1">
      <c r="A282" s="1093" t="s">
        <v>234</v>
      </c>
      <c r="B282" s="1094"/>
      <c r="C282" s="1095">
        <f>C280-C281</f>
        <v>0</v>
      </c>
      <c r="D282" s="1096"/>
      <c r="E282" s="1097" t="s">
        <v>235</v>
      </c>
      <c r="F282" s="1098"/>
      <c r="G282" s="27" t="str">
        <f>IF(C282*C283=0,"",C282*C283)</f>
        <v/>
      </c>
      <c r="H282" s="26"/>
      <c r="I282" s="1093" t="s">
        <v>234</v>
      </c>
      <c r="J282" s="1094"/>
      <c r="K282" s="1095">
        <f>K280-K281</f>
        <v>0</v>
      </c>
      <c r="L282" s="1096"/>
      <c r="M282" s="1097" t="s">
        <v>235</v>
      </c>
      <c r="N282" s="1098"/>
      <c r="O282" s="27" t="str">
        <f>IF(K282*K283=0,"",K282*K283)</f>
        <v/>
      </c>
    </row>
    <row r="283" spans="1:15" ht="20.100000000000001" customHeight="1">
      <c r="A283" s="1099" t="s">
        <v>236</v>
      </c>
      <c r="B283" s="1100"/>
      <c r="C283" s="1101"/>
      <c r="D283" s="1102"/>
      <c r="E283" s="386"/>
      <c r="F283" s="387"/>
      <c r="G283" s="28"/>
      <c r="H283" s="26"/>
      <c r="I283" s="1099" t="s">
        <v>236</v>
      </c>
      <c r="J283" s="1100"/>
      <c r="K283" s="1101"/>
      <c r="L283" s="1102"/>
      <c r="M283" s="386"/>
      <c r="N283" s="387"/>
      <c r="O283" s="28"/>
    </row>
    <row r="284" spans="1:15" ht="20.100000000000001" customHeight="1">
      <c r="A284" s="1061" t="s">
        <v>237</v>
      </c>
      <c r="B284" s="1063"/>
      <c r="C284" s="1080" t="str">
        <f>IF(G282="","",SUM(F288:F297))</f>
        <v/>
      </c>
      <c r="D284" s="1081"/>
      <c r="E284" s="1082" t="s">
        <v>238</v>
      </c>
      <c r="F284" s="1083"/>
      <c r="G284" s="29" t="str">
        <f>IF(G282="","",C284/G282)</f>
        <v/>
      </c>
      <c r="H284" s="26"/>
      <c r="I284" s="1061" t="s">
        <v>237</v>
      </c>
      <c r="J284" s="1063"/>
      <c r="K284" s="1080" t="str">
        <f>IF(O282="","",SUM(N288:N297))</f>
        <v/>
      </c>
      <c r="L284" s="1081"/>
      <c r="M284" s="1082" t="s">
        <v>238</v>
      </c>
      <c r="N284" s="1083"/>
      <c r="O284" s="29" t="str">
        <f>IF(O282="","",K284/O282)</f>
        <v/>
      </c>
    </row>
    <row r="285" spans="1:15" ht="20.100000000000001" customHeight="1">
      <c r="A285" s="1061" t="s">
        <v>239</v>
      </c>
      <c r="B285" s="1063"/>
      <c r="C285" s="1080" t="str">
        <f>IF(G282="","",SUM(F288:F300))</f>
        <v/>
      </c>
      <c r="D285" s="1081"/>
      <c r="E285" s="1082" t="s">
        <v>240</v>
      </c>
      <c r="F285" s="1083"/>
      <c r="G285" s="30" t="str">
        <f>IF(G282="","",C285/G282)</f>
        <v/>
      </c>
      <c r="H285" s="26"/>
      <c r="I285" s="1061" t="s">
        <v>239</v>
      </c>
      <c r="J285" s="1063"/>
      <c r="K285" s="1080" t="str">
        <f>IF(O282="","",SUM(N288:N300))</f>
        <v/>
      </c>
      <c r="L285" s="1081"/>
      <c r="M285" s="1082" t="s">
        <v>240</v>
      </c>
      <c r="N285" s="1083"/>
      <c r="O285" s="30" t="str">
        <f>IF(O282="","",K285/O282)</f>
        <v/>
      </c>
    </row>
    <row r="286" spans="1:15" ht="20.100000000000001" customHeight="1">
      <c r="A286" s="1061" t="s">
        <v>253</v>
      </c>
      <c r="B286" s="1062"/>
      <c r="C286" s="1062"/>
      <c r="D286" s="1062"/>
      <c r="E286" s="1062"/>
      <c r="F286" s="1062"/>
      <c r="G286" s="1084"/>
      <c r="H286" s="26"/>
      <c r="I286" s="1061" t="s">
        <v>253</v>
      </c>
      <c r="J286" s="1062"/>
      <c r="K286" s="1062"/>
      <c r="L286" s="1062"/>
      <c r="M286" s="1062"/>
      <c r="N286" s="1062"/>
      <c r="O286" s="1084"/>
    </row>
    <row r="287" spans="1:15" ht="20.100000000000001" customHeight="1">
      <c r="A287" s="1061" t="s">
        <v>74</v>
      </c>
      <c r="B287" s="1062"/>
      <c r="C287" s="1063"/>
      <c r="D287" s="31" t="s">
        <v>254</v>
      </c>
      <c r="E287" s="235" t="s">
        <v>70</v>
      </c>
      <c r="F287" s="235" t="s">
        <v>75</v>
      </c>
      <c r="G287" s="236" t="s">
        <v>76</v>
      </c>
      <c r="H287" s="26"/>
      <c r="I287" s="1061" t="s">
        <v>74</v>
      </c>
      <c r="J287" s="1062"/>
      <c r="K287" s="1063"/>
      <c r="L287" s="31" t="s">
        <v>254</v>
      </c>
      <c r="M287" s="235" t="s">
        <v>70</v>
      </c>
      <c r="N287" s="235" t="s">
        <v>75</v>
      </c>
      <c r="O287" s="236" t="s">
        <v>76</v>
      </c>
    </row>
    <row r="288" spans="1:15" ht="20.100000000000001" customHeight="1">
      <c r="A288" s="1085"/>
      <c r="B288" s="1086"/>
      <c r="C288" s="1087"/>
      <c r="D288" s="32"/>
      <c r="E288" s="33" t="s">
        <v>70</v>
      </c>
      <c r="F288" s="34"/>
      <c r="G288" s="35">
        <f>D288*F288</f>
        <v>0</v>
      </c>
      <c r="H288" s="26"/>
      <c r="I288" s="1085"/>
      <c r="J288" s="1086"/>
      <c r="K288" s="1087"/>
      <c r="L288" s="32"/>
      <c r="M288" s="33" t="s">
        <v>70</v>
      </c>
      <c r="N288" s="34"/>
      <c r="O288" s="35">
        <f>L288*N288</f>
        <v>0</v>
      </c>
    </row>
    <row r="289" spans="1:15" ht="20.100000000000001" customHeight="1">
      <c r="A289" s="1058"/>
      <c r="B289" s="1059"/>
      <c r="C289" s="1060"/>
      <c r="D289" s="36"/>
      <c r="E289" s="37" t="s">
        <v>70</v>
      </c>
      <c r="F289" s="36"/>
      <c r="G289" s="38">
        <f t="shared" ref="G289:G297" si="20">D289*F289</f>
        <v>0</v>
      </c>
      <c r="H289" s="26"/>
      <c r="I289" s="1058"/>
      <c r="J289" s="1059"/>
      <c r="K289" s="1060"/>
      <c r="L289" s="36"/>
      <c r="M289" s="37" t="s">
        <v>70</v>
      </c>
      <c r="N289" s="36"/>
      <c r="O289" s="38">
        <f t="shared" ref="O289:O297" si="21">L289*N289</f>
        <v>0</v>
      </c>
    </row>
    <row r="290" spans="1:15" ht="20.100000000000001" customHeight="1">
      <c r="A290" s="1058"/>
      <c r="B290" s="1059"/>
      <c r="C290" s="1060"/>
      <c r="D290" s="36"/>
      <c r="E290" s="37" t="s">
        <v>70</v>
      </c>
      <c r="F290" s="36"/>
      <c r="G290" s="38">
        <f t="shared" si="20"/>
        <v>0</v>
      </c>
      <c r="H290" s="26"/>
      <c r="I290" s="1058"/>
      <c r="J290" s="1059"/>
      <c r="K290" s="1060"/>
      <c r="L290" s="36"/>
      <c r="M290" s="37" t="s">
        <v>70</v>
      </c>
      <c r="N290" s="36"/>
      <c r="O290" s="38">
        <f t="shared" si="21"/>
        <v>0</v>
      </c>
    </row>
    <row r="291" spans="1:15" ht="20.100000000000001" customHeight="1">
      <c r="A291" s="1058"/>
      <c r="B291" s="1059"/>
      <c r="C291" s="1060"/>
      <c r="D291" s="36"/>
      <c r="E291" s="37" t="s">
        <v>70</v>
      </c>
      <c r="F291" s="36"/>
      <c r="G291" s="38">
        <f t="shared" si="20"/>
        <v>0</v>
      </c>
      <c r="H291" s="26"/>
      <c r="I291" s="1058"/>
      <c r="J291" s="1059"/>
      <c r="K291" s="1060"/>
      <c r="L291" s="36"/>
      <c r="M291" s="37" t="s">
        <v>70</v>
      </c>
      <c r="N291" s="36"/>
      <c r="O291" s="38">
        <f t="shared" si="21"/>
        <v>0</v>
      </c>
    </row>
    <row r="292" spans="1:15" ht="20.100000000000001" customHeight="1">
      <c r="A292" s="1058"/>
      <c r="B292" s="1059"/>
      <c r="C292" s="1060"/>
      <c r="D292" s="36"/>
      <c r="E292" s="37" t="s">
        <v>70</v>
      </c>
      <c r="F292" s="36"/>
      <c r="G292" s="38">
        <f t="shared" si="20"/>
        <v>0</v>
      </c>
      <c r="H292" s="26"/>
      <c r="I292" s="1058"/>
      <c r="J292" s="1059"/>
      <c r="K292" s="1060"/>
      <c r="L292" s="36"/>
      <c r="M292" s="37" t="s">
        <v>70</v>
      </c>
      <c r="N292" s="36"/>
      <c r="O292" s="38">
        <f t="shared" si="21"/>
        <v>0</v>
      </c>
    </row>
    <row r="293" spans="1:15" ht="20.100000000000001" customHeight="1">
      <c r="A293" s="1058"/>
      <c r="B293" s="1059"/>
      <c r="C293" s="1060"/>
      <c r="D293" s="36"/>
      <c r="E293" s="37" t="s">
        <v>70</v>
      </c>
      <c r="F293" s="36"/>
      <c r="G293" s="38">
        <f t="shared" si="20"/>
        <v>0</v>
      </c>
      <c r="H293" s="26"/>
      <c r="I293" s="1058"/>
      <c r="J293" s="1059"/>
      <c r="K293" s="1060"/>
      <c r="L293" s="36"/>
      <c r="M293" s="37" t="s">
        <v>70</v>
      </c>
      <c r="N293" s="36"/>
      <c r="O293" s="38">
        <f t="shared" si="21"/>
        <v>0</v>
      </c>
    </row>
    <row r="294" spans="1:15" ht="20.100000000000001" customHeight="1">
      <c r="A294" s="1058"/>
      <c r="B294" s="1059"/>
      <c r="C294" s="1060"/>
      <c r="D294" s="36"/>
      <c r="E294" s="37" t="s">
        <v>70</v>
      </c>
      <c r="F294" s="36"/>
      <c r="G294" s="38">
        <f t="shared" si="20"/>
        <v>0</v>
      </c>
      <c r="H294" s="26"/>
      <c r="I294" s="1058"/>
      <c r="J294" s="1059"/>
      <c r="K294" s="1060"/>
      <c r="L294" s="36"/>
      <c r="M294" s="37" t="s">
        <v>70</v>
      </c>
      <c r="N294" s="36"/>
      <c r="O294" s="38">
        <f t="shared" si="21"/>
        <v>0</v>
      </c>
    </row>
    <row r="295" spans="1:15" ht="20.100000000000001" customHeight="1">
      <c r="A295" s="1058"/>
      <c r="B295" s="1059"/>
      <c r="C295" s="1060"/>
      <c r="D295" s="36"/>
      <c r="E295" s="37" t="s">
        <v>70</v>
      </c>
      <c r="F295" s="36"/>
      <c r="G295" s="38">
        <f t="shared" si="20"/>
        <v>0</v>
      </c>
      <c r="H295" s="26"/>
      <c r="I295" s="1058"/>
      <c r="J295" s="1059"/>
      <c r="K295" s="1060"/>
      <c r="L295" s="36"/>
      <c r="M295" s="37" t="s">
        <v>70</v>
      </c>
      <c r="N295" s="36"/>
      <c r="O295" s="38">
        <f t="shared" si="21"/>
        <v>0</v>
      </c>
    </row>
    <row r="296" spans="1:15" ht="20.100000000000001" customHeight="1">
      <c r="A296" s="1058"/>
      <c r="B296" s="1059"/>
      <c r="C296" s="1060"/>
      <c r="D296" s="36"/>
      <c r="E296" s="37" t="s">
        <v>70</v>
      </c>
      <c r="F296" s="36"/>
      <c r="G296" s="38">
        <f t="shared" si="20"/>
        <v>0</v>
      </c>
      <c r="H296" s="26"/>
      <c r="I296" s="1058"/>
      <c r="J296" s="1059"/>
      <c r="K296" s="1060"/>
      <c r="L296" s="36"/>
      <c r="M296" s="37" t="s">
        <v>70</v>
      </c>
      <c r="N296" s="36"/>
      <c r="O296" s="38">
        <f t="shared" si="21"/>
        <v>0</v>
      </c>
    </row>
    <row r="297" spans="1:15" ht="20.100000000000001" customHeight="1">
      <c r="A297" s="1067"/>
      <c r="B297" s="1068"/>
      <c r="C297" s="1069"/>
      <c r="D297" s="36"/>
      <c r="E297" s="37" t="s">
        <v>70</v>
      </c>
      <c r="F297" s="36"/>
      <c r="G297" s="38">
        <f t="shared" si="20"/>
        <v>0</v>
      </c>
      <c r="H297" s="26"/>
      <c r="I297" s="1067"/>
      <c r="J297" s="1068"/>
      <c r="K297" s="1069"/>
      <c r="L297" s="36"/>
      <c r="M297" s="37" t="s">
        <v>70</v>
      </c>
      <c r="N297" s="36"/>
      <c r="O297" s="38">
        <f t="shared" si="21"/>
        <v>0</v>
      </c>
    </row>
    <row r="298" spans="1:15" ht="20.100000000000001" hidden="1" customHeight="1">
      <c r="A298" s="1070" t="s">
        <v>367</v>
      </c>
      <c r="B298" s="1071"/>
      <c r="C298" s="1072" t="s">
        <v>514</v>
      </c>
      <c r="D298" s="1073"/>
      <c r="E298" s="1072" t="s">
        <v>515</v>
      </c>
      <c r="F298" s="1073"/>
      <c r="G298" s="384" t="s">
        <v>516</v>
      </c>
      <c r="H298" s="26"/>
      <c r="I298" s="1070" t="s">
        <v>367</v>
      </c>
      <c r="J298" s="1071"/>
      <c r="K298" s="1072" t="s">
        <v>514</v>
      </c>
      <c r="L298" s="1073"/>
      <c r="M298" s="1072" t="s">
        <v>515</v>
      </c>
      <c r="N298" s="1073"/>
      <c r="O298" s="384" t="s">
        <v>516</v>
      </c>
    </row>
    <row r="299" spans="1:15" ht="20.100000000000001" hidden="1" customHeight="1">
      <c r="A299" s="1074" t="s">
        <v>513</v>
      </c>
      <c r="B299" s="1075"/>
      <c r="C299" s="1076"/>
      <c r="D299" s="1077"/>
      <c r="E299" s="1076"/>
      <c r="F299" s="1077"/>
      <c r="G299" s="520"/>
      <c r="H299" s="26"/>
      <c r="I299" s="1074" t="s">
        <v>513</v>
      </c>
      <c r="J299" s="1075"/>
      <c r="K299" s="1076"/>
      <c r="L299" s="1077"/>
      <c r="M299" s="1076"/>
      <c r="N299" s="1077"/>
      <c r="O299" s="520"/>
    </row>
    <row r="300" spans="1:15" ht="20.100000000000001" customHeight="1">
      <c r="A300" s="1078" t="s">
        <v>255</v>
      </c>
      <c r="B300" s="1079"/>
      <c r="C300" s="1079"/>
      <c r="D300" s="513"/>
      <c r="E300" s="514" t="s">
        <v>70</v>
      </c>
      <c r="F300" s="515"/>
      <c r="G300" s="39">
        <v>0</v>
      </c>
      <c r="H300" s="26"/>
      <c r="I300" s="1078" t="s">
        <v>255</v>
      </c>
      <c r="J300" s="1079"/>
      <c r="K300" s="1079"/>
      <c r="L300" s="513"/>
      <c r="M300" s="514" t="s">
        <v>70</v>
      </c>
      <c r="N300" s="515"/>
      <c r="O300" s="39">
        <v>0</v>
      </c>
    </row>
    <row r="301" spans="1:15" ht="20.100000000000001" customHeight="1">
      <c r="A301" s="1061" t="s">
        <v>256</v>
      </c>
      <c r="B301" s="1062"/>
      <c r="C301" s="1062"/>
      <c r="D301" s="1062"/>
      <c r="E301" s="1062"/>
      <c r="F301" s="1063"/>
      <c r="G301" s="39">
        <f>SUM(G288:G297)</f>
        <v>0</v>
      </c>
      <c r="H301" s="26"/>
      <c r="I301" s="1061" t="s">
        <v>256</v>
      </c>
      <c r="J301" s="1062"/>
      <c r="K301" s="1062"/>
      <c r="L301" s="1062"/>
      <c r="M301" s="1062"/>
      <c r="N301" s="1063"/>
      <c r="O301" s="39">
        <f>SUM(O288:O297)</f>
        <v>0</v>
      </c>
    </row>
    <row r="302" spans="1:15" ht="20.100000000000001" customHeight="1">
      <c r="A302" s="1064" t="s">
        <v>257</v>
      </c>
      <c r="B302" s="1065"/>
      <c r="C302" s="1065"/>
      <c r="D302" s="1065"/>
      <c r="E302" s="1065"/>
      <c r="F302" s="1066"/>
      <c r="G302" s="41"/>
      <c r="H302" s="26"/>
      <c r="I302" s="1064" t="s">
        <v>257</v>
      </c>
      <c r="J302" s="1065"/>
      <c r="K302" s="1065"/>
      <c r="L302" s="1065"/>
      <c r="M302" s="1065"/>
      <c r="N302" s="1066"/>
      <c r="O302" s="41"/>
    </row>
    <row r="303" spans="1:15" ht="20.100000000000001" customHeight="1">
      <c r="A303" s="1061" t="s">
        <v>258</v>
      </c>
      <c r="B303" s="1062"/>
      <c r="C303" s="1062"/>
      <c r="D303" s="1062"/>
      <c r="E303" s="1062"/>
      <c r="F303" s="1063"/>
      <c r="G303" s="39">
        <f>G301+G302</f>
        <v>0</v>
      </c>
      <c r="H303" s="26"/>
      <c r="I303" s="1061" t="s">
        <v>258</v>
      </c>
      <c r="J303" s="1062"/>
      <c r="K303" s="1062"/>
      <c r="L303" s="1062"/>
      <c r="M303" s="1062"/>
      <c r="N303" s="1063"/>
      <c r="O303" s="39">
        <f>O301+O302</f>
        <v>0</v>
      </c>
    </row>
    <row r="304" spans="1:15" ht="20.100000000000001" customHeight="1">
      <c r="G304" s="15">
        <v>23</v>
      </c>
      <c r="O304" s="15">
        <v>24</v>
      </c>
    </row>
    <row r="305" spans="1:15" ht="20.100000000000001" customHeight="1">
      <c r="A305" s="1093" t="s">
        <v>252</v>
      </c>
      <c r="B305" s="1094"/>
      <c r="C305" s="1103"/>
      <c r="D305" s="1104"/>
      <c r="E305" s="1104"/>
      <c r="F305" s="1104"/>
      <c r="G305" s="1105"/>
      <c r="H305" s="26"/>
      <c r="I305" s="1093" t="s">
        <v>252</v>
      </c>
      <c r="J305" s="1094"/>
      <c r="K305" s="1103"/>
      <c r="L305" s="1104"/>
      <c r="M305" s="1104"/>
      <c r="N305" s="1104"/>
      <c r="O305" s="1105"/>
    </row>
    <row r="306" spans="1:15" ht="20.100000000000001" customHeight="1">
      <c r="A306" s="1106" t="s">
        <v>73</v>
      </c>
      <c r="B306" s="1107"/>
      <c r="C306" s="1108"/>
      <c r="D306" s="1109"/>
      <c r="E306" s="1109"/>
      <c r="F306" s="1109"/>
      <c r="G306" s="1110"/>
      <c r="H306" s="26"/>
      <c r="I306" s="1106" t="s">
        <v>73</v>
      </c>
      <c r="J306" s="1107"/>
      <c r="K306" s="1108"/>
      <c r="L306" s="1109"/>
      <c r="M306" s="1109"/>
      <c r="N306" s="1109"/>
      <c r="O306" s="1110"/>
    </row>
    <row r="307" spans="1:15" ht="20.100000000000001" customHeight="1">
      <c r="A307" s="1099" t="s">
        <v>232</v>
      </c>
      <c r="B307" s="1100"/>
      <c r="C307" s="1111"/>
      <c r="D307" s="1112"/>
      <c r="E307" s="1113"/>
      <c r="F307" s="1114"/>
      <c r="G307" s="1115"/>
      <c r="H307" s="26"/>
      <c r="I307" s="1099" t="s">
        <v>232</v>
      </c>
      <c r="J307" s="1100"/>
      <c r="K307" s="1111"/>
      <c r="L307" s="1112"/>
      <c r="M307" s="1113"/>
      <c r="N307" s="1114"/>
      <c r="O307" s="1115"/>
    </row>
    <row r="308" spans="1:15" ht="20.100000000000001" customHeight="1">
      <c r="A308" s="1061" t="s">
        <v>233</v>
      </c>
      <c r="B308" s="1063"/>
      <c r="C308" s="1088"/>
      <c r="D308" s="1089"/>
      <c r="E308" s="1090"/>
      <c r="F308" s="1091"/>
      <c r="G308" s="1092"/>
      <c r="I308" s="1061" t="s">
        <v>233</v>
      </c>
      <c r="J308" s="1063"/>
      <c r="K308" s="1088"/>
      <c r="L308" s="1089"/>
      <c r="M308" s="1090"/>
      <c r="N308" s="1091"/>
      <c r="O308" s="1092"/>
    </row>
    <row r="309" spans="1:15" ht="20.100000000000001" customHeight="1">
      <c r="A309" s="1093" t="s">
        <v>234</v>
      </c>
      <c r="B309" s="1094"/>
      <c r="C309" s="1095">
        <f>C307-C308</f>
        <v>0</v>
      </c>
      <c r="D309" s="1096"/>
      <c r="E309" s="1097" t="s">
        <v>235</v>
      </c>
      <c r="F309" s="1098"/>
      <c r="G309" s="27" t="str">
        <f>IF(C309*C310=0,"",C309*C310)</f>
        <v/>
      </c>
      <c r="H309" s="26"/>
      <c r="I309" s="1093" t="s">
        <v>234</v>
      </c>
      <c r="J309" s="1094"/>
      <c r="K309" s="1095">
        <f>K307-K308</f>
        <v>0</v>
      </c>
      <c r="L309" s="1096"/>
      <c r="M309" s="1097" t="s">
        <v>235</v>
      </c>
      <c r="N309" s="1098"/>
      <c r="O309" s="27" t="str">
        <f>IF(K309*K310=0,"",K309*K310)</f>
        <v/>
      </c>
    </row>
    <row r="310" spans="1:15" ht="20.100000000000001" customHeight="1">
      <c r="A310" s="1099" t="s">
        <v>236</v>
      </c>
      <c r="B310" s="1100"/>
      <c r="C310" s="1101"/>
      <c r="D310" s="1102"/>
      <c r="E310" s="386"/>
      <c r="F310" s="387"/>
      <c r="G310" s="28"/>
      <c r="H310" s="26"/>
      <c r="I310" s="1099" t="s">
        <v>236</v>
      </c>
      <c r="J310" s="1100"/>
      <c r="K310" s="1101"/>
      <c r="L310" s="1102"/>
      <c r="M310" s="386"/>
      <c r="N310" s="387"/>
      <c r="O310" s="28"/>
    </row>
    <row r="311" spans="1:15" ht="20.100000000000001" customHeight="1">
      <c r="A311" s="1061" t="s">
        <v>237</v>
      </c>
      <c r="B311" s="1063"/>
      <c r="C311" s="1080" t="str">
        <f>IF(G309="","",SUM(F315:F324))</f>
        <v/>
      </c>
      <c r="D311" s="1081"/>
      <c r="E311" s="1082" t="s">
        <v>238</v>
      </c>
      <c r="F311" s="1083"/>
      <c r="G311" s="29" t="str">
        <f>IF(G309="","",C311/G309)</f>
        <v/>
      </c>
      <c r="H311" s="26"/>
      <c r="I311" s="1061" t="s">
        <v>237</v>
      </c>
      <c r="J311" s="1063"/>
      <c r="K311" s="1080" t="str">
        <f>IF(O309="","",SUM(N315:N324))</f>
        <v/>
      </c>
      <c r="L311" s="1081"/>
      <c r="M311" s="1082" t="s">
        <v>238</v>
      </c>
      <c r="N311" s="1083"/>
      <c r="O311" s="29" t="str">
        <f>IF(O309="","",K311/O309)</f>
        <v/>
      </c>
    </row>
    <row r="312" spans="1:15" ht="20.100000000000001" customHeight="1">
      <c r="A312" s="1061" t="s">
        <v>239</v>
      </c>
      <c r="B312" s="1063"/>
      <c r="C312" s="1080" t="str">
        <f>IF(G309="","",SUM(F315:F327))</f>
        <v/>
      </c>
      <c r="D312" s="1081"/>
      <c r="E312" s="1082" t="s">
        <v>240</v>
      </c>
      <c r="F312" s="1083"/>
      <c r="G312" s="30" t="str">
        <f>IF(G309="","",C312/G309)</f>
        <v/>
      </c>
      <c r="H312" s="26"/>
      <c r="I312" s="1061" t="s">
        <v>239</v>
      </c>
      <c r="J312" s="1063"/>
      <c r="K312" s="1080" t="str">
        <f>IF(O309="","",SUM(N315:N327))</f>
        <v/>
      </c>
      <c r="L312" s="1081"/>
      <c r="M312" s="1082" t="s">
        <v>240</v>
      </c>
      <c r="N312" s="1083"/>
      <c r="O312" s="30" t="str">
        <f>IF(O309="","",K312/O309)</f>
        <v/>
      </c>
    </row>
    <row r="313" spans="1:15" ht="20.100000000000001" customHeight="1">
      <c r="A313" s="1061" t="s">
        <v>253</v>
      </c>
      <c r="B313" s="1062"/>
      <c r="C313" s="1062"/>
      <c r="D313" s="1062"/>
      <c r="E313" s="1062"/>
      <c r="F313" s="1062"/>
      <c r="G313" s="1084"/>
      <c r="H313" s="26"/>
      <c r="I313" s="1061" t="s">
        <v>253</v>
      </c>
      <c r="J313" s="1062"/>
      <c r="K313" s="1062"/>
      <c r="L313" s="1062"/>
      <c r="M313" s="1062"/>
      <c r="N313" s="1062"/>
      <c r="O313" s="1084"/>
    </row>
    <row r="314" spans="1:15" ht="20.100000000000001" customHeight="1">
      <c r="A314" s="1061" t="s">
        <v>74</v>
      </c>
      <c r="B314" s="1062"/>
      <c r="C314" s="1063"/>
      <c r="D314" s="31" t="s">
        <v>254</v>
      </c>
      <c r="E314" s="235" t="s">
        <v>70</v>
      </c>
      <c r="F314" s="235" t="s">
        <v>75</v>
      </c>
      <c r="G314" s="236" t="s">
        <v>76</v>
      </c>
      <c r="H314" s="26"/>
      <c r="I314" s="1061" t="s">
        <v>74</v>
      </c>
      <c r="J314" s="1062"/>
      <c r="K314" s="1063"/>
      <c r="L314" s="31" t="s">
        <v>254</v>
      </c>
      <c r="M314" s="235" t="s">
        <v>70</v>
      </c>
      <c r="N314" s="235" t="s">
        <v>75</v>
      </c>
      <c r="O314" s="236" t="s">
        <v>76</v>
      </c>
    </row>
    <row r="315" spans="1:15" ht="20.100000000000001" customHeight="1">
      <c r="A315" s="1085"/>
      <c r="B315" s="1086"/>
      <c r="C315" s="1087"/>
      <c r="D315" s="32"/>
      <c r="E315" s="33" t="s">
        <v>70</v>
      </c>
      <c r="F315" s="34"/>
      <c r="G315" s="35">
        <f>D315*F315</f>
        <v>0</v>
      </c>
      <c r="H315" s="26"/>
      <c r="I315" s="1085"/>
      <c r="J315" s="1086"/>
      <c r="K315" s="1087"/>
      <c r="L315" s="32"/>
      <c r="M315" s="33" t="s">
        <v>70</v>
      </c>
      <c r="N315" s="34"/>
      <c r="O315" s="35">
        <f>L315*N315</f>
        <v>0</v>
      </c>
    </row>
    <row r="316" spans="1:15" ht="20.100000000000001" customHeight="1">
      <c r="A316" s="1058"/>
      <c r="B316" s="1059"/>
      <c r="C316" s="1060"/>
      <c r="D316" s="36"/>
      <c r="E316" s="37" t="s">
        <v>70</v>
      </c>
      <c r="F316" s="36"/>
      <c r="G316" s="38">
        <f t="shared" ref="G316:G324" si="22">D316*F316</f>
        <v>0</v>
      </c>
      <c r="H316" s="26"/>
      <c r="I316" s="1058"/>
      <c r="J316" s="1059"/>
      <c r="K316" s="1060"/>
      <c r="L316" s="36"/>
      <c r="M316" s="37" t="s">
        <v>70</v>
      </c>
      <c r="N316" s="36"/>
      <c r="O316" s="38">
        <f t="shared" ref="O316:O324" si="23">L316*N316</f>
        <v>0</v>
      </c>
    </row>
    <row r="317" spans="1:15" ht="20.100000000000001" customHeight="1">
      <c r="A317" s="1058"/>
      <c r="B317" s="1059"/>
      <c r="C317" s="1060"/>
      <c r="D317" s="36"/>
      <c r="E317" s="37" t="s">
        <v>70</v>
      </c>
      <c r="F317" s="36"/>
      <c r="G317" s="38">
        <f t="shared" si="22"/>
        <v>0</v>
      </c>
      <c r="H317" s="26"/>
      <c r="I317" s="1058"/>
      <c r="J317" s="1059"/>
      <c r="K317" s="1060"/>
      <c r="L317" s="36"/>
      <c r="M317" s="37" t="s">
        <v>70</v>
      </c>
      <c r="N317" s="36"/>
      <c r="O317" s="38">
        <f t="shared" si="23"/>
        <v>0</v>
      </c>
    </row>
    <row r="318" spans="1:15" ht="20.100000000000001" customHeight="1">
      <c r="A318" s="1058"/>
      <c r="B318" s="1059"/>
      <c r="C318" s="1060"/>
      <c r="D318" s="36"/>
      <c r="E318" s="37" t="s">
        <v>70</v>
      </c>
      <c r="F318" s="36"/>
      <c r="G318" s="38">
        <f t="shared" si="22"/>
        <v>0</v>
      </c>
      <c r="H318" s="26"/>
      <c r="I318" s="1058"/>
      <c r="J318" s="1059"/>
      <c r="K318" s="1060"/>
      <c r="L318" s="36"/>
      <c r="M318" s="37" t="s">
        <v>70</v>
      </c>
      <c r="N318" s="36"/>
      <c r="O318" s="38">
        <f t="shared" si="23"/>
        <v>0</v>
      </c>
    </row>
    <row r="319" spans="1:15" ht="20.100000000000001" customHeight="1">
      <c r="A319" s="1058"/>
      <c r="B319" s="1059"/>
      <c r="C319" s="1060"/>
      <c r="D319" s="36"/>
      <c r="E319" s="37" t="s">
        <v>70</v>
      </c>
      <c r="F319" s="36"/>
      <c r="G319" s="38">
        <f t="shared" si="22"/>
        <v>0</v>
      </c>
      <c r="H319" s="26"/>
      <c r="I319" s="1058"/>
      <c r="J319" s="1059"/>
      <c r="K319" s="1060"/>
      <c r="L319" s="36"/>
      <c r="M319" s="37" t="s">
        <v>70</v>
      </c>
      <c r="N319" s="36"/>
      <c r="O319" s="38">
        <f t="shared" si="23"/>
        <v>0</v>
      </c>
    </row>
    <row r="320" spans="1:15" ht="20.100000000000001" customHeight="1">
      <c r="A320" s="1058"/>
      <c r="B320" s="1059"/>
      <c r="C320" s="1060"/>
      <c r="D320" s="36"/>
      <c r="E320" s="37" t="s">
        <v>70</v>
      </c>
      <c r="F320" s="36"/>
      <c r="G320" s="38">
        <f t="shared" si="22"/>
        <v>0</v>
      </c>
      <c r="H320" s="26"/>
      <c r="I320" s="1058"/>
      <c r="J320" s="1059"/>
      <c r="K320" s="1060"/>
      <c r="L320" s="36"/>
      <c r="M320" s="37" t="s">
        <v>70</v>
      </c>
      <c r="N320" s="36"/>
      <c r="O320" s="38">
        <f t="shared" si="23"/>
        <v>0</v>
      </c>
    </row>
    <row r="321" spans="1:15" ht="20.100000000000001" customHeight="1">
      <c r="A321" s="1058"/>
      <c r="B321" s="1059"/>
      <c r="C321" s="1060"/>
      <c r="D321" s="36"/>
      <c r="E321" s="37" t="s">
        <v>70</v>
      </c>
      <c r="F321" s="36"/>
      <c r="G321" s="38">
        <f t="shared" si="22"/>
        <v>0</v>
      </c>
      <c r="H321" s="26"/>
      <c r="I321" s="1058"/>
      <c r="J321" s="1059"/>
      <c r="K321" s="1060"/>
      <c r="L321" s="36"/>
      <c r="M321" s="37" t="s">
        <v>70</v>
      </c>
      <c r="N321" s="36"/>
      <c r="O321" s="38">
        <f t="shared" si="23"/>
        <v>0</v>
      </c>
    </row>
    <row r="322" spans="1:15" ht="20.100000000000001" customHeight="1">
      <c r="A322" s="1058"/>
      <c r="B322" s="1059"/>
      <c r="C322" s="1060"/>
      <c r="D322" s="36"/>
      <c r="E322" s="37" t="s">
        <v>70</v>
      </c>
      <c r="F322" s="36"/>
      <c r="G322" s="38">
        <f t="shared" si="22"/>
        <v>0</v>
      </c>
      <c r="H322" s="26"/>
      <c r="I322" s="1058"/>
      <c r="J322" s="1059"/>
      <c r="K322" s="1060"/>
      <c r="L322" s="36"/>
      <c r="M322" s="37" t="s">
        <v>70</v>
      </c>
      <c r="N322" s="36"/>
      <c r="O322" s="38">
        <f t="shared" si="23"/>
        <v>0</v>
      </c>
    </row>
    <row r="323" spans="1:15" ht="20.100000000000001" customHeight="1">
      <c r="A323" s="1058"/>
      <c r="B323" s="1059"/>
      <c r="C323" s="1060"/>
      <c r="D323" s="36"/>
      <c r="E323" s="37" t="s">
        <v>70</v>
      </c>
      <c r="F323" s="36"/>
      <c r="G323" s="38">
        <f t="shared" si="22"/>
        <v>0</v>
      </c>
      <c r="H323" s="26"/>
      <c r="I323" s="1058"/>
      <c r="J323" s="1059"/>
      <c r="K323" s="1060"/>
      <c r="L323" s="36"/>
      <c r="M323" s="37" t="s">
        <v>70</v>
      </c>
      <c r="N323" s="36"/>
      <c r="O323" s="38">
        <f t="shared" si="23"/>
        <v>0</v>
      </c>
    </row>
    <row r="324" spans="1:15" ht="20.100000000000001" customHeight="1">
      <c r="A324" s="1067"/>
      <c r="B324" s="1068"/>
      <c r="C324" s="1069"/>
      <c r="D324" s="36"/>
      <c r="E324" s="37" t="s">
        <v>70</v>
      </c>
      <c r="F324" s="36"/>
      <c r="G324" s="38">
        <f t="shared" si="22"/>
        <v>0</v>
      </c>
      <c r="H324" s="26"/>
      <c r="I324" s="1067"/>
      <c r="J324" s="1068"/>
      <c r="K324" s="1069"/>
      <c r="L324" s="36"/>
      <c r="M324" s="37" t="s">
        <v>70</v>
      </c>
      <c r="N324" s="36"/>
      <c r="O324" s="38">
        <f t="shared" si="23"/>
        <v>0</v>
      </c>
    </row>
    <row r="325" spans="1:15" ht="20.100000000000001" hidden="1" customHeight="1">
      <c r="A325" s="1070" t="s">
        <v>367</v>
      </c>
      <c r="B325" s="1071"/>
      <c r="C325" s="1072" t="s">
        <v>514</v>
      </c>
      <c r="D325" s="1073"/>
      <c r="E325" s="1072" t="s">
        <v>515</v>
      </c>
      <c r="F325" s="1073"/>
      <c r="G325" s="384" t="s">
        <v>516</v>
      </c>
      <c r="H325" s="26"/>
      <c r="I325" s="1070" t="s">
        <v>367</v>
      </c>
      <c r="J325" s="1071"/>
      <c r="K325" s="1072" t="s">
        <v>514</v>
      </c>
      <c r="L325" s="1073"/>
      <c r="M325" s="1072" t="s">
        <v>515</v>
      </c>
      <c r="N325" s="1073"/>
      <c r="O325" s="384" t="s">
        <v>516</v>
      </c>
    </row>
    <row r="326" spans="1:15" ht="20.100000000000001" hidden="1" customHeight="1">
      <c r="A326" s="1074" t="s">
        <v>513</v>
      </c>
      <c r="B326" s="1075"/>
      <c r="C326" s="1076"/>
      <c r="D326" s="1077"/>
      <c r="E326" s="1076"/>
      <c r="F326" s="1077"/>
      <c r="G326" s="520"/>
      <c r="H326" s="26"/>
      <c r="I326" s="1074" t="s">
        <v>513</v>
      </c>
      <c r="J326" s="1075"/>
      <c r="K326" s="1076"/>
      <c r="L326" s="1077"/>
      <c r="M326" s="1076"/>
      <c r="N326" s="1077"/>
      <c r="O326" s="520"/>
    </row>
    <row r="327" spans="1:15" ht="20.100000000000001" customHeight="1">
      <c r="A327" s="1078" t="s">
        <v>255</v>
      </c>
      <c r="B327" s="1079"/>
      <c r="C327" s="1079"/>
      <c r="D327" s="513"/>
      <c r="E327" s="514" t="s">
        <v>70</v>
      </c>
      <c r="F327" s="515"/>
      <c r="G327" s="39">
        <v>0</v>
      </c>
      <c r="H327" s="26"/>
      <c r="I327" s="1078" t="s">
        <v>255</v>
      </c>
      <c r="J327" s="1079"/>
      <c r="K327" s="1079"/>
      <c r="L327" s="513"/>
      <c r="M327" s="514" t="s">
        <v>70</v>
      </c>
      <c r="N327" s="515"/>
      <c r="O327" s="39">
        <v>0</v>
      </c>
    </row>
    <row r="328" spans="1:15" ht="20.100000000000001" customHeight="1">
      <c r="A328" s="1061" t="s">
        <v>256</v>
      </c>
      <c r="B328" s="1062"/>
      <c r="C328" s="1062"/>
      <c r="D328" s="1062"/>
      <c r="E328" s="1062"/>
      <c r="F328" s="1063"/>
      <c r="G328" s="39">
        <f>SUM(G315:G324)</f>
        <v>0</v>
      </c>
      <c r="H328" s="26"/>
      <c r="I328" s="1061" t="s">
        <v>256</v>
      </c>
      <c r="J328" s="1062"/>
      <c r="K328" s="1062"/>
      <c r="L328" s="1062"/>
      <c r="M328" s="1062"/>
      <c r="N328" s="1063"/>
      <c r="O328" s="39">
        <f>SUM(O315:O324)</f>
        <v>0</v>
      </c>
    </row>
    <row r="329" spans="1:15" ht="20.100000000000001" customHeight="1">
      <c r="A329" s="1064" t="s">
        <v>257</v>
      </c>
      <c r="B329" s="1065"/>
      <c r="C329" s="1065"/>
      <c r="D329" s="1065"/>
      <c r="E329" s="1065"/>
      <c r="F329" s="1066"/>
      <c r="G329" s="41"/>
      <c r="H329" s="26"/>
      <c r="I329" s="1064" t="s">
        <v>257</v>
      </c>
      <c r="J329" s="1065"/>
      <c r="K329" s="1065"/>
      <c r="L329" s="1065"/>
      <c r="M329" s="1065"/>
      <c r="N329" s="1066"/>
      <c r="O329" s="41"/>
    </row>
    <row r="330" spans="1:15" ht="20.100000000000001" customHeight="1">
      <c r="A330" s="1061" t="s">
        <v>258</v>
      </c>
      <c r="B330" s="1062"/>
      <c r="C330" s="1062"/>
      <c r="D330" s="1062"/>
      <c r="E330" s="1062"/>
      <c r="F330" s="1063"/>
      <c r="G330" s="39">
        <f>G328+G329</f>
        <v>0</v>
      </c>
      <c r="H330" s="26"/>
      <c r="I330" s="1061" t="s">
        <v>258</v>
      </c>
      <c r="J330" s="1062"/>
      <c r="K330" s="1062"/>
      <c r="L330" s="1062"/>
      <c r="M330" s="1062"/>
      <c r="N330" s="1063"/>
      <c r="O330" s="39">
        <f>O328+O329</f>
        <v>0</v>
      </c>
    </row>
    <row r="331" spans="1:15" ht="20.100000000000001" customHeight="1">
      <c r="G331" s="15">
        <v>25</v>
      </c>
      <c r="O331" s="15">
        <v>26</v>
      </c>
    </row>
    <row r="332" spans="1:15" ht="20.100000000000001" customHeight="1">
      <c r="A332" s="1093" t="s">
        <v>252</v>
      </c>
      <c r="B332" s="1094"/>
      <c r="C332" s="1103"/>
      <c r="D332" s="1104"/>
      <c r="E332" s="1104"/>
      <c r="F332" s="1104"/>
      <c r="G332" s="1105"/>
      <c r="H332" s="26"/>
      <c r="I332" s="1093" t="s">
        <v>252</v>
      </c>
      <c r="J332" s="1094"/>
      <c r="K332" s="1103"/>
      <c r="L332" s="1104"/>
      <c r="M332" s="1104"/>
      <c r="N332" s="1104"/>
      <c r="O332" s="1105"/>
    </row>
    <row r="333" spans="1:15" ht="20.100000000000001" customHeight="1">
      <c r="A333" s="1106" t="s">
        <v>73</v>
      </c>
      <c r="B333" s="1107"/>
      <c r="C333" s="1108"/>
      <c r="D333" s="1109"/>
      <c r="E333" s="1109"/>
      <c r="F333" s="1109"/>
      <c r="G333" s="1110"/>
      <c r="H333" s="26"/>
      <c r="I333" s="1106" t="s">
        <v>73</v>
      </c>
      <c r="J333" s="1107"/>
      <c r="K333" s="1108"/>
      <c r="L333" s="1109"/>
      <c r="M333" s="1109"/>
      <c r="N333" s="1109"/>
      <c r="O333" s="1110"/>
    </row>
    <row r="334" spans="1:15" ht="20.100000000000001" customHeight="1">
      <c r="A334" s="1099" t="s">
        <v>232</v>
      </c>
      <c r="B334" s="1100"/>
      <c r="C334" s="1111"/>
      <c r="D334" s="1112"/>
      <c r="E334" s="1113"/>
      <c r="F334" s="1114"/>
      <c r="G334" s="1115"/>
      <c r="H334" s="26"/>
      <c r="I334" s="1099" t="s">
        <v>232</v>
      </c>
      <c r="J334" s="1100"/>
      <c r="K334" s="1111"/>
      <c r="L334" s="1112"/>
      <c r="M334" s="1113"/>
      <c r="N334" s="1114"/>
      <c r="O334" s="1115"/>
    </row>
    <row r="335" spans="1:15" ht="20.100000000000001" customHeight="1">
      <c r="A335" s="1061" t="s">
        <v>233</v>
      </c>
      <c r="B335" s="1063"/>
      <c r="C335" s="1088"/>
      <c r="D335" s="1089"/>
      <c r="E335" s="1090"/>
      <c r="F335" s="1091"/>
      <c r="G335" s="1092"/>
      <c r="I335" s="1061" t="s">
        <v>233</v>
      </c>
      <c r="J335" s="1063"/>
      <c r="K335" s="1088"/>
      <c r="L335" s="1089"/>
      <c r="M335" s="1090"/>
      <c r="N335" s="1091"/>
      <c r="O335" s="1092"/>
    </row>
    <row r="336" spans="1:15" ht="20.100000000000001" customHeight="1">
      <c r="A336" s="1093" t="s">
        <v>234</v>
      </c>
      <c r="B336" s="1094"/>
      <c r="C336" s="1095">
        <f>C334-C335</f>
        <v>0</v>
      </c>
      <c r="D336" s="1096"/>
      <c r="E336" s="1097" t="s">
        <v>235</v>
      </c>
      <c r="F336" s="1098"/>
      <c r="G336" s="27" t="str">
        <f>IF(C336*C337=0,"",C336*C337)</f>
        <v/>
      </c>
      <c r="H336" s="26"/>
      <c r="I336" s="1093" t="s">
        <v>234</v>
      </c>
      <c r="J336" s="1094"/>
      <c r="K336" s="1095">
        <f>K334-K335</f>
        <v>0</v>
      </c>
      <c r="L336" s="1096"/>
      <c r="M336" s="1097" t="s">
        <v>235</v>
      </c>
      <c r="N336" s="1098"/>
      <c r="O336" s="27" t="str">
        <f>IF(K336*K337=0,"",K336*K337)</f>
        <v/>
      </c>
    </row>
    <row r="337" spans="1:15" ht="20.100000000000001" customHeight="1">
      <c r="A337" s="1099" t="s">
        <v>236</v>
      </c>
      <c r="B337" s="1100"/>
      <c r="C337" s="1101"/>
      <c r="D337" s="1102"/>
      <c r="E337" s="386"/>
      <c r="F337" s="387"/>
      <c r="G337" s="28"/>
      <c r="H337" s="26"/>
      <c r="I337" s="1099" t="s">
        <v>236</v>
      </c>
      <c r="J337" s="1100"/>
      <c r="K337" s="1101"/>
      <c r="L337" s="1102"/>
      <c r="M337" s="386"/>
      <c r="N337" s="387"/>
      <c r="O337" s="28"/>
    </row>
    <row r="338" spans="1:15" ht="20.100000000000001" customHeight="1">
      <c r="A338" s="1061" t="s">
        <v>237</v>
      </c>
      <c r="B338" s="1063"/>
      <c r="C338" s="1080" t="str">
        <f>IF(G336="","",SUM(F342:F351))</f>
        <v/>
      </c>
      <c r="D338" s="1081"/>
      <c r="E338" s="1082" t="s">
        <v>238</v>
      </c>
      <c r="F338" s="1083"/>
      <c r="G338" s="29" t="str">
        <f>IF(G336="","",C338/G336)</f>
        <v/>
      </c>
      <c r="H338" s="26"/>
      <c r="I338" s="1061" t="s">
        <v>237</v>
      </c>
      <c r="J338" s="1063"/>
      <c r="K338" s="1080" t="str">
        <f>IF(O336="","",SUM(N342:N351))</f>
        <v/>
      </c>
      <c r="L338" s="1081"/>
      <c r="M338" s="1082" t="s">
        <v>238</v>
      </c>
      <c r="N338" s="1083"/>
      <c r="O338" s="29" t="str">
        <f>IF(O336="","",K338/O336)</f>
        <v/>
      </c>
    </row>
    <row r="339" spans="1:15" ht="20.100000000000001" customHeight="1">
      <c r="A339" s="1061" t="s">
        <v>239</v>
      </c>
      <c r="B339" s="1063"/>
      <c r="C339" s="1080" t="str">
        <f>IF(G336="","",SUM(F342:F354))</f>
        <v/>
      </c>
      <c r="D339" s="1081"/>
      <c r="E339" s="1082" t="s">
        <v>240</v>
      </c>
      <c r="F339" s="1083"/>
      <c r="G339" s="30" t="str">
        <f>IF(G336="","",C339/G336)</f>
        <v/>
      </c>
      <c r="H339" s="26"/>
      <c r="I339" s="1061" t="s">
        <v>239</v>
      </c>
      <c r="J339" s="1063"/>
      <c r="K339" s="1080" t="str">
        <f>IF(O336="","",SUM(N342:N354))</f>
        <v/>
      </c>
      <c r="L339" s="1081"/>
      <c r="M339" s="1082" t="s">
        <v>240</v>
      </c>
      <c r="N339" s="1083"/>
      <c r="O339" s="30" t="str">
        <f>IF(O336="","",K339/O336)</f>
        <v/>
      </c>
    </row>
    <row r="340" spans="1:15" ht="20.100000000000001" customHeight="1">
      <c r="A340" s="1061" t="s">
        <v>253</v>
      </c>
      <c r="B340" s="1062"/>
      <c r="C340" s="1062"/>
      <c r="D340" s="1062"/>
      <c r="E340" s="1062"/>
      <c r="F340" s="1062"/>
      <c r="G340" s="1084"/>
      <c r="H340" s="26"/>
      <c r="I340" s="1061" t="s">
        <v>253</v>
      </c>
      <c r="J340" s="1062"/>
      <c r="K340" s="1062"/>
      <c r="L340" s="1062"/>
      <c r="M340" s="1062"/>
      <c r="N340" s="1062"/>
      <c r="O340" s="1084"/>
    </row>
    <row r="341" spans="1:15" ht="20.100000000000001" customHeight="1">
      <c r="A341" s="1061" t="s">
        <v>74</v>
      </c>
      <c r="B341" s="1062"/>
      <c r="C341" s="1063"/>
      <c r="D341" s="31" t="s">
        <v>254</v>
      </c>
      <c r="E341" s="235" t="s">
        <v>70</v>
      </c>
      <c r="F341" s="235" t="s">
        <v>75</v>
      </c>
      <c r="G341" s="236" t="s">
        <v>76</v>
      </c>
      <c r="H341" s="26"/>
      <c r="I341" s="1061" t="s">
        <v>74</v>
      </c>
      <c r="J341" s="1062"/>
      <c r="K341" s="1063"/>
      <c r="L341" s="31" t="s">
        <v>254</v>
      </c>
      <c r="M341" s="235" t="s">
        <v>70</v>
      </c>
      <c r="N341" s="235" t="s">
        <v>75</v>
      </c>
      <c r="O341" s="236" t="s">
        <v>76</v>
      </c>
    </row>
    <row r="342" spans="1:15" ht="20.100000000000001" customHeight="1">
      <c r="A342" s="1085"/>
      <c r="B342" s="1086"/>
      <c r="C342" s="1087"/>
      <c r="D342" s="32"/>
      <c r="E342" s="33" t="s">
        <v>70</v>
      </c>
      <c r="F342" s="34"/>
      <c r="G342" s="35">
        <f>D342*F342</f>
        <v>0</v>
      </c>
      <c r="H342" s="26"/>
      <c r="I342" s="1085"/>
      <c r="J342" s="1086"/>
      <c r="K342" s="1087"/>
      <c r="L342" s="32"/>
      <c r="M342" s="33" t="s">
        <v>70</v>
      </c>
      <c r="N342" s="34"/>
      <c r="O342" s="35">
        <f>L342*N342</f>
        <v>0</v>
      </c>
    </row>
    <row r="343" spans="1:15" ht="20.100000000000001" customHeight="1">
      <c r="A343" s="1058"/>
      <c r="B343" s="1059"/>
      <c r="C343" s="1060"/>
      <c r="D343" s="36"/>
      <c r="E343" s="37" t="s">
        <v>70</v>
      </c>
      <c r="F343" s="36"/>
      <c r="G343" s="38">
        <f t="shared" ref="G343:G351" si="24">D343*F343</f>
        <v>0</v>
      </c>
      <c r="H343" s="26"/>
      <c r="I343" s="1058"/>
      <c r="J343" s="1059"/>
      <c r="K343" s="1060"/>
      <c r="L343" s="36"/>
      <c r="M343" s="37" t="s">
        <v>70</v>
      </c>
      <c r="N343" s="36"/>
      <c r="O343" s="38">
        <f t="shared" ref="O343:O351" si="25">L343*N343</f>
        <v>0</v>
      </c>
    </row>
    <row r="344" spans="1:15" ht="20.100000000000001" customHeight="1">
      <c r="A344" s="1058"/>
      <c r="B344" s="1059"/>
      <c r="C344" s="1060"/>
      <c r="D344" s="36"/>
      <c r="E344" s="37" t="s">
        <v>70</v>
      </c>
      <c r="F344" s="36"/>
      <c r="G344" s="38">
        <f t="shared" si="24"/>
        <v>0</v>
      </c>
      <c r="H344" s="26"/>
      <c r="I344" s="1058"/>
      <c r="J344" s="1059"/>
      <c r="K344" s="1060"/>
      <c r="L344" s="36"/>
      <c r="M344" s="37" t="s">
        <v>70</v>
      </c>
      <c r="N344" s="36"/>
      <c r="O344" s="38">
        <f t="shared" si="25"/>
        <v>0</v>
      </c>
    </row>
    <row r="345" spans="1:15" ht="20.100000000000001" customHeight="1">
      <c r="A345" s="1058"/>
      <c r="B345" s="1059"/>
      <c r="C345" s="1060"/>
      <c r="D345" s="36"/>
      <c r="E345" s="37" t="s">
        <v>70</v>
      </c>
      <c r="F345" s="36"/>
      <c r="G345" s="38">
        <f t="shared" si="24"/>
        <v>0</v>
      </c>
      <c r="H345" s="26"/>
      <c r="I345" s="1058"/>
      <c r="J345" s="1059"/>
      <c r="K345" s="1060"/>
      <c r="L345" s="36"/>
      <c r="M345" s="37" t="s">
        <v>70</v>
      </c>
      <c r="N345" s="36"/>
      <c r="O345" s="38">
        <f t="shared" si="25"/>
        <v>0</v>
      </c>
    </row>
    <row r="346" spans="1:15" ht="20.100000000000001" customHeight="1">
      <c r="A346" s="1058"/>
      <c r="B346" s="1059"/>
      <c r="C346" s="1060"/>
      <c r="D346" s="36"/>
      <c r="E346" s="37" t="s">
        <v>70</v>
      </c>
      <c r="F346" s="36"/>
      <c r="G346" s="38">
        <f t="shared" si="24"/>
        <v>0</v>
      </c>
      <c r="H346" s="26"/>
      <c r="I346" s="1058"/>
      <c r="J346" s="1059"/>
      <c r="K346" s="1060"/>
      <c r="L346" s="36"/>
      <c r="M346" s="37" t="s">
        <v>70</v>
      </c>
      <c r="N346" s="36"/>
      <c r="O346" s="38">
        <f t="shared" si="25"/>
        <v>0</v>
      </c>
    </row>
    <row r="347" spans="1:15" ht="20.100000000000001" customHeight="1">
      <c r="A347" s="1058"/>
      <c r="B347" s="1059"/>
      <c r="C347" s="1060"/>
      <c r="D347" s="36"/>
      <c r="E347" s="37" t="s">
        <v>70</v>
      </c>
      <c r="F347" s="36"/>
      <c r="G347" s="38">
        <f t="shared" si="24"/>
        <v>0</v>
      </c>
      <c r="H347" s="26"/>
      <c r="I347" s="1058"/>
      <c r="J347" s="1059"/>
      <c r="K347" s="1060"/>
      <c r="L347" s="36"/>
      <c r="M347" s="37" t="s">
        <v>70</v>
      </c>
      <c r="N347" s="36"/>
      <c r="O347" s="38">
        <f t="shared" si="25"/>
        <v>0</v>
      </c>
    </row>
    <row r="348" spans="1:15" ht="20.100000000000001" customHeight="1">
      <c r="A348" s="1058"/>
      <c r="B348" s="1059"/>
      <c r="C348" s="1060"/>
      <c r="D348" s="36"/>
      <c r="E348" s="37" t="s">
        <v>70</v>
      </c>
      <c r="F348" s="36"/>
      <c r="G348" s="38">
        <f t="shared" si="24"/>
        <v>0</v>
      </c>
      <c r="H348" s="26"/>
      <c r="I348" s="1058"/>
      <c r="J348" s="1059"/>
      <c r="K348" s="1060"/>
      <c r="L348" s="36"/>
      <c r="M348" s="37" t="s">
        <v>70</v>
      </c>
      <c r="N348" s="36"/>
      <c r="O348" s="38">
        <f t="shared" si="25"/>
        <v>0</v>
      </c>
    </row>
    <row r="349" spans="1:15" ht="20.100000000000001" customHeight="1">
      <c r="A349" s="1058"/>
      <c r="B349" s="1059"/>
      <c r="C349" s="1060"/>
      <c r="D349" s="36"/>
      <c r="E349" s="37" t="s">
        <v>70</v>
      </c>
      <c r="F349" s="36"/>
      <c r="G349" s="38">
        <f t="shared" si="24"/>
        <v>0</v>
      </c>
      <c r="H349" s="26"/>
      <c r="I349" s="1058"/>
      <c r="J349" s="1059"/>
      <c r="K349" s="1060"/>
      <c r="L349" s="36"/>
      <c r="M349" s="37" t="s">
        <v>70</v>
      </c>
      <c r="N349" s="36"/>
      <c r="O349" s="38">
        <f t="shared" si="25"/>
        <v>0</v>
      </c>
    </row>
    <row r="350" spans="1:15" ht="20.100000000000001" customHeight="1">
      <c r="A350" s="1058"/>
      <c r="B350" s="1059"/>
      <c r="C350" s="1060"/>
      <c r="D350" s="36"/>
      <c r="E350" s="37" t="s">
        <v>70</v>
      </c>
      <c r="F350" s="36"/>
      <c r="G350" s="38">
        <f t="shared" si="24"/>
        <v>0</v>
      </c>
      <c r="H350" s="26"/>
      <c r="I350" s="1058"/>
      <c r="J350" s="1059"/>
      <c r="K350" s="1060"/>
      <c r="L350" s="36"/>
      <c r="M350" s="37" t="s">
        <v>70</v>
      </c>
      <c r="N350" s="36"/>
      <c r="O350" s="38">
        <f t="shared" si="25"/>
        <v>0</v>
      </c>
    </row>
    <row r="351" spans="1:15" ht="20.100000000000001" customHeight="1">
      <c r="A351" s="1067"/>
      <c r="B351" s="1068"/>
      <c r="C351" s="1069"/>
      <c r="D351" s="36"/>
      <c r="E351" s="37" t="s">
        <v>70</v>
      </c>
      <c r="F351" s="36"/>
      <c r="G351" s="38">
        <f t="shared" si="24"/>
        <v>0</v>
      </c>
      <c r="H351" s="26"/>
      <c r="I351" s="1067"/>
      <c r="J351" s="1068"/>
      <c r="K351" s="1069"/>
      <c r="L351" s="36"/>
      <c r="M351" s="37" t="s">
        <v>70</v>
      </c>
      <c r="N351" s="36"/>
      <c r="O351" s="38">
        <f t="shared" si="25"/>
        <v>0</v>
      </c>
    </row>
    <row r="352" spans="1:15" ht="20.100000000000001" hidden="1" customHeight="1">
      <c r="A352" s="1070" t="s">
        <v>367</v>
      </c>
      <c r="B352" s="1071"/>
      <c r="C352" s="1072" t="s">
        <v>514</v>
      </c>
      <c r="D352" s="1073"/>
      <c r="E352" s="1072" t="s">
        <v>515</v>
      </c>
      <c r="F352" s="1073"/>
      <c r="G352" s="384" t="s">
        <v>516</v>
      </c>
      <c r="H352" s="26"/>
      <c r="I352" s="1070" t="s">
        <v>367</v>
      </c>
      <c r="J352" s="1071"/>
      <c r="K352" s="1072" t="s">
        <v>514</v>
      </c>
      <c r="L352" s="1073"/>
      <c r="M352" s="1072" t="s">
        <v>515</v>
      </c>
      <c r="N352" s="1073"/>
      <c r="O352" s="384" t="s">
        <v>516</v>
      </c>
    </row>
    <row r="353" spans="1:15" ht="20.100000000000001" hidden="1" customHeight="1">
      <c r="A353" s="1074" t="s">
        <v>513</v>
      </c>
      <c r="B353" s="1075"/>
      <c r="C353" s="1076"/>
      <c r="D353" s="1077"/>
      <c r="E353" s="1076"/>
      <c r="F353" s="1077"/>
      <c r="G353" s="520"/>
      <c r="H353" s="26"/>
      <c r="I353" s="1074" t="s">
        <v>513</v>
      </c>
      <c r="J353" s="1075"/>
      <c r="K353" s="1076"/>
      <c r="L353" s="1077"/>
      <c r="M353" s="1076"/>
      <c r="N353" s="1077"/>
      <c r="O353" s="520"/>
    </row>
    <row r="354" spans="1:15" ht="20.100000000000001" customHeight="1">
      <c r="A354" s="1078" t="s">
        <v>255</v>
      </c>
      <c r="B354" s="1079"/>
      <c r="C354" s="1079"/>
      <c r="D354" s="513"/>
      <c r="E354" s="514" t="s">
        <v>70</v>
      </c>
      <c r="F354" s="515"/>
      <c r="G354" s="39">
        <v>0</v>
      </c>
      <c r="H354" s="26"/>
      <c r="I354" s="1078" t="s">
        <v>255</v>
      </c>
      <c r="J354" s="1079"/>
      <c r="K354" s="1079"/>
      <c r="L354" s="513"/>
      <c r="M354" s="514" t="s">
        <v>70</v>
      </c>
      <c r="N354" s="515"/>
      <c r="O354" s="39">
        <v>0</v>
      </c>
    </row>
    <row r="355" spans="1:15" ht="20.100000000000001" customHeight="1">
      <c r="A355" s="1061" t="s">
        <v>256</v>
      </c>
      <c r="B355" s="1062"/>
      <c r="C355" s="1062"/>
      <c r="D355" s="1062"/>
      <c r="E355" s="1062"/>
      <c r="F355" s="1063"/>
      <c r="G355" s="39">
        <f>SUM(G342:G351)</f>
        <v>0</v>
      </c>
      <c r="H355" s="26"/>
      <c r="I355" s="1061" t="s">
        <v>256</v>
      </c>
      <c r="J355" s="1062"/>
      <c r="K355" s="1062"/>
      <c r="L355" s="1062"/>
      <c r="M355" s="1062"/>
      <c r="N355" s="1063"/>
      <c r="O355" s="39">
        <f>SUM(O342:O351)</f>
        <v>0</v>
      </c>
    </row>
    <row r="356" spans="1:15" ht="20.100000000000001" customHeight="1">
      <c r="A356" s="1064" t="s">
        <v>257</v>
      </c>
      <c r="B356" s="1065"/>
      <c r="C356" s="1065"/>
      <c r="D356" s="1065"/>
      <c r="E356" s="1065"/>
      <c r="F356" s="1066"/>
      <c r="G356" s="41"/>
      <c r="H356" s="26"/>
      <c r="I356" s="1064" t="s">
        <v>257</v>
      </c>
      <c r="J356" s="1065"/>
      <c r="K356" s="1065"/>
      <c r="L356" s="1065"/>
      <c r="M356" s="1065"/>
      <c r="N356" s="1066"/>
      <c r="O356" s="41"/>
    </row>
    <row r="357" spans="1:15" ht="20.100000000000001" customHeight="1">
      <c r="A357" s="1061" t="s">
        <v>258</v>
      </c>
      <c r="B357" s="1062"/>
      <c r="C357" s="1062"/>
      <c r="D357" s="1062"/>
      <c r="E357" s="1062"/>
      <c r="F357" s="1063"/>
      <c r="G357" s="39">
        <f>G355+G356</f>
        <v>0</v>
      </c>
      <c r="H357" s="26"/>
      <c r="I357" s="1061" t="s">
        <v>258</v>
      </c>
      <c r="J357" s="1062"/>
      <c r="K357" s="1062"/>
      <c r="L357" s="1062"/>
      <c r="M357" s="1062"/>
      <c r="N357" s="1063"/>
      <c r="O357" s="39">
        <f>O355+O356</f>
        <v>0</v>
      </c>
    </row>
    <row r="358" spans="1:15" ht="20.100000000000001" customHeight="1">
      <c r="G358" s="15">
        <v>27</v>
      </c>
      <c r="O358" s="15">
        <v>28</v>
      </c>
    </row>
    <row r="359" spans="1:15" ht="20.100000000000001" customHeight="1">
      <c r="A359" s="1093" t="s">
        <v>252</v>
      </c>
      <c r="B359" s="1094"/>
      <c r="C359" s="1103"/>
      <c r="D359" s="1104"/>
      <c r="E359" s="1104"/>
      <c r="F359" s="1104"/>
      <c r="G359" s="1105"/>
      <c r="H359" s="26"/>
      <c r="I359" s="1093" t="s">
        <v>252</v>
      </c>
      <c r="J359" s="1094"/>
      <c r="K359" s="1103"/>
      <c r="L359" s="1104"/>
      <c r="M359" s="1104"/>
      <c r="N359" s="1104"/>
      <c r="O359" s="1105"/>
    </row>
    <row r="360" spans="1:15" ht="20.100000000000001" customHeight="1">
      <c r="A360" s="1106" t="s">
        <v>73</v>
      </c>
      <c r="B360" s="1107"/>
      <c r="C360" s="1108"/>
      <c r="D360" s="1109"/>
      <c r="E360" s="1109"/>
      <c r="F360" s="1109"/>
      <c r="G360" s="1110"/>
      <c r="H360" s="26"/>
      <c r="I360" s="1106" t="s">
        <v>73</v>
      </c>
      <c r="J360" s="1107"/>
      <c r="K360" s="1108"/>
      <c r="L360" s="1109"/>
      <c r="M360" s="1109"/>
      <c r="N360" s="1109"/>
      <c r="O360" s="1110"/>
    </row>
    <row r="361" spans="1:15" ht="20.100000000000001" customHeight="1">
      <c r="A361" s="1099" t="s">
        <v>232</v>
      </c>
      <c r="B361" s="1100"/>
      <c r="C361" s="1111"/>
      <c r="D361" s="1112"/>
      <c r="E361" s="1113"/>
      <c r="F361" s="1114"/>
      <c r="G361" s="1115"/>
      <c r="H361" s="26"/>
      <c r="I361" s="1099" t="s">
        <v>232</v>
      </c>
      <c r="J361" s="1100"/>
      <c r="K361" s="1111"/>
      <c r="L361" s="1112"/>
      <c r="M361" s="1113"/>
      <c r="N361" s="1114"/>
      <c r="O361" s="1115"/>
    </row>
    <row r="362" spans="1:15" ht="20.100000000000001" customHeight="1">
      <c r="A362" s="1061" t="s">
        <v>233</v>
      </c>
      <c r="B362" s="1063"/>
      <c r="C362" s="1088"/>
      <c r="D362" s="1089"/>
      <c r="E362" s="1090"/>
      <c r="F362" s="1091"/>
      <c r="G362" s="1092"/>
      <c r="I362" s="1061" t="s">
        <v>233</v>
      </c>
      <c r="J362" s="1063"/>
      <c r="K362" s="1088"/>
      <c r="L362" s="1089"/>
      <c r="M362" s="1090"/>
      <c r="N362" s="1091"/>
      <c r="O362" s="1092"/>
    </row>
    <row r="363" spans="1:15" ht="20.100000000000001" customHeight="1">
      <c r="A363" s="1093" t="s">
        <v>234</v>
      </c>
      <c r="B363" s="1094"/>
      <c r="C363" s="1095">
        <f>C361-C362</f>
        <v>0</v>
      </c>
      <c r="D363" s="1096"/>
      <c r="E363" s="1097" t="s">
        <v>235</v>
      </c>
      <c r="F363" s="1098"/>
      <c r="G363" s="27" t="str">
        <f>IF(C363*C364=0,"",C363*C364)</f>
        <v/>
      </c>
      <c r="H363" s="26"/>
      <c r="I363" s="1093" t="s">
        <v>234</v>
      </c>
      <c r="J363" s="1094"/>
      <c r="K363" s="1095">
        <f>K361-K362</f>
        <v>0</v>
      </c>
      <c r="L363" s="1096"/>
      <c r="M363" s="1097" t="s">
        <v>235</v>
      </c>
      <c r="N363" s="1098"/>
      <c r="O363" s="27" t="str">
        <f>IF(K363*K364=0,"",K363*K364)</f>
        <v/>
      </c>
    </row>
    <row r="364" spans="1:15" ht="20.100000000000001" customHeight="1">
      <c r="A364" s="1099" t="s">
        <v>236</v>
      </c>
      <c r="B364" s="1100"/>
      <c r="C364" s="1101"/>
      <c r="D364" s="1102"/>
      <c r="E364" s="386"/>
      <c r="F364" s="387"/>
      <c r="G364" s="28"/>
      <c r="H364" s="26"/>
      <c r="I364" s="1099" t="s">
        <v>236</v>
      </c>
      <c r="J364" s="1100"/>
      <c r="K364" s="1101"/>
      <c r="L364" s="1102"/>
      <c r="M364" s="386"/>
      <c r="N364" s="387"/>
      <c r="O364" s="28"/>
    </row>
    <row r="365" spans="1:15" ht="20.100000000000001" customHeight="1">
      <c r="A365" s="1061" t="s">
        <v>237</v>
      </c>
      <c r="B365" s="1063"/>
      <c r="C365" s="1080" t="str">
        <f>IF(G363="","",SUM(F369:F378))</f>
        <v/>
      </c>
      <c r="D365" s="1081"/>
      <c r="E365" s="1082" t="s">
        <v>238</v>
      </c>
      <c r="F365" s="1083"/>
      <c r="G365" s="29" t="str">
        <f>IF(G363="","",C365/G363)</f>
        <v/>
      </c>
      <c r="H365" s="26"/>
      <c r="I365" s="1061" t="s">
        <v>237</v>
      </c>
      <c r="J365" s="1063"/>
      <c r="K365" s="1080" t="str">
        <f>IF(O363="","",SUM(N369:N378))</f>
        <v/>
      </c>
      <c r="L365" s="1081"/>
      <c r="M365" s="1082" t="s">
        <v>238</v>
      </c>
      <c r="N365" s="1083"/>
      <c r="O365" s="29" t="str">
        <f>IF(O363="","",K365/O363)</f>
        <v/>
      </c>
    </row>
    <row r="366" spans="1:15" ht="20.100000000000001" customHeight="1">
      <c r="A366" s="1061" t="s">
        <v>239</v>
      </c>
      <c r="B366" s="1063"/>
      <c r="C366" s="1080" t="str">
        <f>IF(G363="","",SUM(F369:F381))</f>
        <v/>
      </c>
      <c r="D366" s="1081"/>
      <c r="E366" s="1082" t="s">
        <v>240</v>
      </c>
      <c r="F366" s="1083"/>
      <c r="G366" s="30" t="str">
        <f>IF(G363="","",C366/G363)</f>
        <v/>
      </c>
      <c r="H366" s="26"/>
      <c r="I366" s="1061" t="s">
        <v>239</v>
      </c>
      <c r="J366" s="1063"/>
      <c r="K366" s="1080" t="str">
        <f>IF(O363="","",SUM(N369:N381))</f>
        <v/>
      </c>
      <c r="L366" s="1081"/>
      <c r="M366" s="1082" t="s">
        <v>240</v>
      </c>
      <c r="N366" s="1083"/>
      <c r="O366" s="30" t="str">
        <f>IF(O363="","",K366/O363)</f>
        <v/>
      </c>
    </row>
    <row r="367" spans="1:15" ht="20.100000000000001" customHeight="1">
      <c r="A367" s="1061" t="s">
        <v>253</v>
      </c>
      <c r="B367" s="1062"/>
      <c r="C367" s="1062"/>
      <c r="D367" s="1062"/>
      <c r="E367" s="1062"/>
      <c r="F367" s="1062"/>
      <c r="G367" s="1084"/>
      <c r="H367" s="26"/>
      <c r="I367" s="1061" t="s">
        <v>253</v>
      </c>
      <c r="J367" s="1062"/>
      <c r="K367" s="1062"/>
      <c r="L367" s="1062"/>
      <c r="M367" s="1062"/>
      <c r="N367" s="1062"/>
      <c r="O367" s="1084"/>
    </row>
    <row r="368" spans="1:15" ht="20.100000000000001" customHeight="1">
      <c r="A368" s="1061" t="s">
        <v>74</v>
      </c>
      <c r="B368" s="1062"/>
      <c r="C368" s="1063"/>
      <c r="D368" s="31" t="s">
        <v>254</v>
      </c>
      <c r="E368" s="235" t="s">
        <v>70</v>
      </c>
      <c r="F368" s="235" t="s">
        <v>75</v>
      </c>
      <c r="G368" s="236" t="s">
        <v>76</v>
      </c>
      <c r="H368" s="26"/>
      <c r="I368" s="1061" t="s">
        <v>74</v>
      </c>
      <c r="J368" s="1062"/>
      <c r="K368" s="1063"/>
      <c r="L368" s="31" t="s">
        <v>254</v>
      </c>
      <c r="M368" s="235" t="s">
        <v>70</v>
      </c>
      <c r="N368" s="235" t="s">
        <v>75</v>
      </c>
      <c r="O368" s="236" t="s">
        <v>76</v>
      </c>
    </row>
    <row r="369" spans="1:15" ht="20.100000000000001" customHeight="1">
      <c r="A369" s="1085"/>
      <c r="B369" s="1086"/>
      <c r="C369" s="1087"/>
      <c r="D369" s="32"/>
      <c r="E369" s="33" t="s">
        <v>70</v>
      </c>
      <c r="F369" s="34"/>
      <c r="G369" s="35">
        <f>D369*F369</f>
        <v>0</v>
      </c>
      <c r="H369" s="26"/>
      <c r="I369" s="1085"/>
      <c r="J369" s="1086"/>
      <c r="K369" s="1087"/>
      <c r="L369" s="32"/>
      <c r="M369" s="33" t="s">
        <v>70</v>
      </c>
      <c r="N369" s="34"/>
      <c r="O369" s="35">
        <f>L369*N369</f>
        <v>0</v>
      </c>
    </row>
    <row r="370" spans="1:15" ht="20.100000000000001" customHeight="1">
      <c r="A370" s="1058"/>
      <c r="B370" s="1059"/>
      <c r="C370" s="1060"/>
      <c r="D370" s="36"/>
      <c r="E370" s="37" t="s">
        <v>70</v>
      </c>
      <c r="F370" s="36"/>
      <c r="G370" s="38">
        <f t="shared" ref="G370:G378" si="26">D370*F370</f>
        <v>0</v>
      </c>
      <c r="H370" s="26"/>
      <c r="I370" s="1058"/>
      <c r="J370" s="1059"/>
      <c r="K370" s="1060"/>
      <c r="L370" s="36"/>
      <c r="M370" s="37" t="s">
        <v>70</v>
      </c>
      <c r="N370" s="36"/>
      <c r="O370" s="38">
        <f t="shared" ref="O370:O378" si="27">L370*N370</f>
        <v>0</v>
      </c>
    </row>
    <row r="371" spans="1:15" ht="20.100000000000001" customHeight="1">
      <c r="A371" s="1058"/>
      <c r="B371" s="1059"/>
      <c r="C371" s="1060"/>
      <c r="D371" s="36"/>
      <c r="E371" s="37" t="s">
        <v>70</v>
      </c>
      <c r="F371" s="36"/>
      <c r="G371" s="38">
        <f t="shared" si="26"/>
        <v>0</v>
      </c>
      <c r="H371" s="26"/>
      <c r="I371" s="1058"/>
      <c r="J371" s="1059"/>
      <c r="K371" s="1060"/>
      <c r="L371" s="36"/>
      <c r="M371" s="37" t="s">
        <v>70</v>
      </c>
      <c r="N371" s="36"/>
      <c r="O371" s="38">
        <f t="shared" si="27"/>
        <v>0</v>
      </c>
    </row>
    <row r="372" spans="1:15" ht="20.100000000000001" customHeight="1">
      <c r="A372" s="1058"/>
      <c r="B372" s="1059"/>
      <c r="C372" s="1060"/>
      <c r="D372" s="36"/>
      <c r="E372" s="37" t="s">
        <v>70</v>
      </c>
      <c r="F372" s="36"/>
      <c r="G372" s="38">
        <f t="shared" si="26"/>
        <v>0</v>
      </c>
      <c r="H372" s="26"/>
      <c r="I372" s="1058"/>
      <c r="J372" s="1059"/>
      <c r="K372" s="1060"/>
      <c r="L372" s="36"/>
      <c r="M372" s="37" t="s">
        <v>70</v>
      </c>
      <c r="N372" s="36"/>
      <c r="O372" s="38">
        <f t="shared" si="27"/>
        <v>0</v>
      </c>
    </row>
    <row r="373" spans="1:15" ht="20.100000000000001" customHeight="1">
      <c r="A373" s="1058"/>
      <c r="B373" s="1059"/>
      <c r="C373" s="1060"/>
      <c r="D373" s="36"/>
      <c r="E373" s="37" t="s">
        <v>70</v>
      </c>
      <c r="F373" s="36"/>
      <c r="G373" s="38">
        <f t="shared" si="26"/>
        <v>0</v>
      </c>
      <c r="H373" s="26"/>
      <c r="I373" s="1058"/>
      <c r="J373" s="1059"/>
      <c r="K373" s="1060"/>
      <c r="L373" s="36"/>
      <c r="M373" s="37" t="s">
        <v>70</v>
      </c>
      <c r="N373" s="36"/>
      <c r="O373" s="38">
        <f t="shared" si="27"/>
        <v>0</v>
      </c>
    </row>
    <row r="374" spans="1:15" ht="20.100000000000001" customHeight="1">
      <c r="A374" s="1058"/>
      <c r="B374" s="1059"/>
      <c r="C374" s="1060"/>
      <c r="D374" s="36"/>
      <c r="E374" s="37" t="s">
        <v>70</v>
      </c>
      <c r="F374" s="36"/>
      <c r="G374" s="38">
        <f t="shared" si="26"/>
        <v>0</v>
      </c>
      <c r="H374" s="26"/>
      <c r="I374" s="1058"/>
      <c r="J374" s="1059"/>
      <c r="K374" s="1060"/>
      <c r="L374" s="36"/>
      <c r="M374" s="37" t="s">
        <v>70</v>
      </c>
      <c r="N374" s="36"/>
      <c r="O374" s="38">
        <f t="shared" si="27"/>
        <v>0</v>
      </c>
    </row>
    <row r="375" spans="1:15" ht="20.100000000000001" customHeight="1">
      <c r="A375" s="1058"/>
      <c r="B375" s="1059"/>
      <c r="C375" s="1060"/>
      <c r="D375" s="36"/>
      <c r="E375" s="37" t="s">
        <v>70</v>
      </c>
      <c r="F375" s="36"/>
      <c r="G375" s="38">
        <f t="shared" si="26"/>
        <v>0</v>
      </c>
      <c r="H375" s="26"/>
      <c r="I375" s="1058"/>
      <c r="J375" s="1059"/>
      <c r="K375" s="1060"/>
      <c r="L375" s="36"/>
      <c r="M375" s="37" t="s">
        <v>70</v>
      </c>
      <c r="N375" s="36"/>
      <c r="O375" s="38">
        <f t="shared" si="27"/>
        <v>0</v>
      </c>
    </row>
    <row r="376" spans="1:15" ht="20.100000000000001" customHeight="1">
      <c r="A376" s="1058"/>
      <c r="B376" s="1059"/>
      <c r="C376" s="1060"/>
      <c r="D376" s="36"/>
      <c r="E376" s="37" t="s">
        <v>70</v>
      </c>
      <c r="F376" s="36"/>
      <c r="G376" s="38">
        <f t="shared" si="26"/>
        <v>0</v>
      </c>
      <c r="H376" s="26"/>
      <c r="I376" s="1058"/>
      <c r="J376" s="1059"/>
      <c r="K376" s="1060"/>
      <c r="L376" s="36"/>
      <c r="M376" s="37" t="s">
        <v>70</v>
      </c>
      <c r="N376" s="36"/>
      <c r="O376" s="38">
        <f t="shared" si="27"/>
        <v>0</v>
      </c>
    </row>
    <row r="377" spans="1:15" ht="20.100000000000001" customHeight="1">
      <c r="A377" s="1058"/>
      <c r="B377" s="1059"/>
      <c r="C377" s="1060"/>
      <c r="D377" s="36"/>
      <c r="E377" s="37" t="s">
        <v>70</v>
      </c>
      <c r="F377" s="36"/>
      <c r="G377" s="38">
        <f t="shared" si="26"/>
        <v>0</v>
      </c>
      <c r="H377" s="26"/>
      <c r="I377" s="1058"/>
      <c r="J377" s="1059"/>
      <c r="K377" s="1060"/>
      <c r="L377" s="36"/>
      <c r="M377" s="37" t="s">
        <v>70</v>
      </c>
      <c r="N377" s="36"/>
      <c r="O377" s="38">
        <f t="shared" si="27"/>
        <v>0</v>
      </c>
    </row>
    <row r="378" spans="1:15" ht="20.100000000000001" customHeight="1">
      <c r="A378" s="1067"/>
      <c r="B378" s="1068"/>
      <c r="C378" s="1069"/>
      <c r="D378" s="36"/>
      <c r="E378" s="37" t="s">
        <v>70</v>
      </c>
      <c r="F378" s="36"/>
      <c r="G378" s="38">
        <f t="shared" si="26"/>
        <v>0</v>
      </c>
      <c r="H378" s="26"/>
      <c r="I378" s="1067"/>
      <c r="J378" s="1068"/>
      <c r="K378" s="1069"/>
      <c r="L378" s="36"/>
      <c r="M378" s="37" t="s">
        <v>70</v>
      </c>
      <c r="N378" s="36"/>
      <c r="O378" s="38">
        <f t="shared" si="27"/>
        <v>0</v>
      </c>
    </row>
    <row r="379" spans="1:15" ht="20.100000000000001" hidden="1" customHeight="1">
      <c r="A379" s="1070" t="s">
        <v>367</v>
      </c>
      <c r="B379" s="1071"/>
      <c r="C379" s="1072" t="s">
        <v>514</v>
      </c>
      <c r="D379" s="1073"/>
      <c r="E379" s="1072" t="s">
        <v>515</v>
      </c>
      <c r="F379" s="1073"/>
      <c r="G379" s="384" t="s">
        <v>516</v>
      </c>
      <c r="H379" s="26"/>
      <c r="I379" s="1070" t="s">
        <v>367</v>
      </c>
      <c r="J379" s="1071"/>
      <c r="K379" s="1072" t="s">
        <v>514</v>
      </c>
      <c r="L379" s="1073"/>
      <c r="M379" s="1072" t="s">
        <v>515</v>
      </c>
      <c r="N379" s="1073"/>
      <c r="O379" s="384" t="s">
        <v>516</v>
      </c>
    </row>
    <row r="380" spans="1:15" ht="20.100000000000001" hidden="1" customHeight="1">
      <c r="A380" s="1074" t="s">
        <v>513</v>
      </c>
      <c r="B380" s="1075"/>
      <c r="C380" s="1076"/>
      <c r="D380" s="1077"/>
      <c r="E380" s="1076"/>
      <c r="F380" s="1077"/>
      <c r="G380" s="520"/>
      <c r="H380" s="26"/>
      <c r="I380" s="1074" t="s">
        <v>513</v>
      </c>
      <c r="J380" s="1075"/>
      <c r="K380" s="1076"/>
      <c r="L380" s="1077"/>
      <c r="M380" s="1076"/>
      <c r="N380" s="1077"/>
      <c r="O380" s="520"/>
    </row>
    <row r="381" spans="1:15" ht="20.100000000000001" customHeight="1">
      <c r="A381" s="1078" t="s">
        <v>255</v>
      </c>
      <c r="B381" s="1079"/>
      <c r="C381" s="1079"/>
      <c r="D381" s="513"/>
      <c r="E381" s="514" t="s">
        <v>70</v>
      </c>
      <c r="F381" s="515"/>
      <c r="G381" s="39">
        <v>0</v>
      </c>
      <c r="H381" s="26"/>
      <c r="I381" s="1078" t="s">
        <v>255</v>
      </c>
      <c r="J381" s="1079"/>
      <c r="K381" s="1079"/>
      <c r="L381" s="513"/>
      <c r="M381" s="514" t="s">
        <v>70</v>
      </c>
      <c r="N381" s="515"/>
      <c r="O381" s="39">
        <v>0</v>
      </c>
    </row>
    <row r="382" spans="1:15" ht="20.100000000000001" customHeight="1">
      <c r="A382" s="1061" t="s">
        <v>256</v>
      </c>
      <c r="B382" s="1062"/>
      <c r="C382" s="1062"/>
      <c r="D382" s="1062"/>
      <c r="E382" s="1062"/>
      <c r="F382" s="1063"/>
      <c r="G382" s="39">
        <f>SUM(G369:G378)</f>
        <v>0</v>
      </c>
      <c r="H382" s="26"/>
      <c r="I382" s="1061" t="s">
        <v>256</v>
      </c>
      <c r="J382" s="1062"/>
      <c r="K382" s="1062"/>
      <c r="L382" s="1062"/>
      <c r="M382" s="1062"/>
      <c r="N382" s="1063"/>
      <c r="O382" s="39">
        <f>SUM(O369:O378)</f>
        <v>0</v>
      </c>
    </row>
    <row r="383" spans="1:15" ht="20.100000000000001" customHeight="1">
      <c r="A383" s="1064" t="s">
        <v>257</v>
      </c>
      <c r="B383" s="1065"/>
      <c r="C383" s="1065"/>
      <c r="D383" s="1065"/>
      <c r="E383" s="1065"/>
      <c r="F383" s="1066"/>
      <c r="G383" s="41"/>
      <c r="H383" s="26"/>
      <c r="I383" s="1064" t="s">
        <v>257</v>
      </c>
      <c r="J383" s="1065"/>
      <c r="K383" s="1065"/>
      <c r="L383" s="1065"/>
      <c r="M383" s="1065"/>
      <c r="N383" s="1066"/>
      <c r="O383" s="41"/>
    </row>
    <row r="384" spans="1:15" ht="20.100000000000001" customHeight="1">
      <c r="A384" s="1061" t="s">
        <v>258</v>
      </c>
      <c r="B384" s="1062"/>
      <c r="C384" s="1062"/>
      <c r="D384" s="1062"/>
      <c r="E384" s="1062"/>
      <c r="F384" s="1063"/>
      <c r="G384" s="39">
        <f>G382+G383</f>
        <v>0</v>
      </c>
      <c r="H384" s="26"/>
      <c r="I384" s="1061" t="s">
        <v>258</v>
      </c>
      <c r="J384" s="1062"/>
      <c r="K384" s="1062"/>
      <c r="L384" s="1062"/>
      <c r="M384" s="1062"/>
      <c r="N384" s="1063"/>
      <c r="O384" s="39">
        <f>O382+O383</f>
        <v>0</v>
      </c>
    </row>
    <row r="385" spans="1:15" ht="20.100000000000001" customHeight="1">
      <c r="G385" s="15">
        <v>29</v>
      </c>
      <c r="O385" s="15">
        <v>30</v>
      </c>
    </row>
    <row r="386" spans="1:15" ht="20.100000000000001" customHeight="1">
      <c r="A386" s="1093" t="s">
        <v>252</v>
      </c>
      <c r="B386" s="1094"/>
      <c r="C386" s="1103"/>
      <c r="D386" s="1104"/>
      <c r="E386" s="1104"/>
      <c r="F386" s="1104"/>
      <c r="G386" s="1105"/>
      <c r="H386" s="26"/>
      <c r="I386" s="1093" t="s">
        <v>252</v>
      </c>
      <c r="J386" s="1094"/>
      <c r="K386" s="1103"/>
      <c r="L386" s="1104"/>
      <c r="M386" s="1104"/>
      <c r="N386" s="1104"/>
      <c r="O386" s="1105"/>
    </row>
    <row r="387" spans="1:15" ht="20.100000000000001" customHeight="1">
      <c r="A387" s="1106" t="s">
        <v>73</v>
      </c>
      <c r="B387" s="1107"/>
      <c r="C387" s="1108"/>
      <c r="D387" s="1109"/>
      <c r="E387" s="1109"/>
      <c r="F387" s="1109"/>
      <c r="G387" s="1110"/>
      <c r="H387" s="26"/>
      <c r="I387" s="1106" t="s">
        <v>73</v>
      </c>
      <c r="J387" s="1107"/>
      <c r="K387" s="1108"/>
      <c r="L387" s="1109"/>
      <c r="M387" s="1109"/>
      <c r="N387" s="1109"/>
      <c r="O387" s="1110"/>
    </row>
    <row r="388" spans="1:15" ht="20.100000000000001" customHeight="1">
      <c r="A388" s="1099" t="s">
        <v>232</v>
      </c>
      <c r="B388" s="1100"/>
      <c r="C388" s="1111"/>
      <c r="D388" s="1112"/>
      <c r="E388" s="1113"/>
      <c r="F388" s="1114"/>
      <c r="G388" s="1115"/>
      <c r="H388" s="26"/>
      <c r="I388" s="1099" t="s">
        <v>232</v>
      </c>
      <c r="J388" s="1100"/>
      <c r="K388" s="1111"/>
      <c r="L388" s="1112"/>
      <c r="M388" s="1113"/>
      <c r="N388" s="1114"/>
      <c r="O388" s="1115"/>
    </row>
    <row r="389" spans="1:15" ht="20.100000000000001" customHeight="1">
      <c r="A389" s="1061" t="s">
        <v>233</v>
      </c>
      <c r="B389" s="1063"/>
      <c r="C389" s="1088"/>
      <c r="D389" s="1089"/>
      <c r="E389" s="1090"/>
      <c r="F389" s="1091"/>
      <c r="G389" s="1092"/>
      <c r="I389" s="1061" t="s">
        <v>233</v>
      </c>
      <c r="J389" s="1063"/>
      <c r="K389" s="1088"/>
      <c r="L389" s="1089"/>
      <c r="M389" s="1090"/>
      <c r="N389" s="1091"/>
      <c r="O389" s="1092"/>
    </row>
    <row r="390" spans="1:15" ht="20.100000000000001" customHeight="1">
      <c r="A390" s="1093" t="s">
        <v>234</v>
      </c>
      <c r="B390" s="1094"/>
      <c r="C390" s="1095">
        <f>C388-C389</f>
        <v>0</v>
      </c>
      <c r="D390" s="1096"/>
      <c r="E390" s="1097" t="s">
        <v>235</v>
      </c>
      <c r="F390" s="1098"/>
      <c r="G390" s="27" t="str">
        <f>IF(C390*C391=0,"",C390*C391)</f>
        <v/>
      </c>
      <c r="H390" s="26"/>
      <c r="I390" s="1093" t="s">
        <v>234</v>
      </c>
      <c r="J390" s="1094"/>
      <c r="K390" s="1095">
        <f>K388-K389</f>
        <v>0</v>
      </c>
      <c r="L390" s="1096"/>
      <c r="M390" s="1097" t="s">
        <v>235</v>
      </c>
      <c r="N390" s="1098"/>
      <c r="O390" s="27" t="str">
        <f>IF(K390*K391=0,"",K390*K391)</f>
        <v/>
      </c>
    </row>
    <row r="391" spans="1:15" ht="20.100000000000001" customHeight="1">
      <c r="A391" s="1099" t="s">
        <v>236</v>
      </c>
      <c r="B391" s="1100"/>
      <c r="C391" s="1101"/>
      <c r="D391" s="1102"/>
      <c r="E391" s="386"/>
      <c r="F391" s="387"/>
      <c r="G391" s="28"/>
      <c r="H391" s="26"/>
      <c r="I391" s="1099" t="s">
        <v>236</v>
      </c>
      <c r="J391" s="1100"/>
      <c r="K391" s="1101"/>
      <c r="L391" s="1102"/>
      <c r="M391" s="386"/>
      <c r="N391" s="387"/>
      <c r="O391" s="28"/>
    </row>
    <row r="392" spans="1:15" ht="20.100000000000001" customHeight="1">
      <c r="A392" s="1061" t="s">
        <v>237</v>
      </c>
      <c r="B392" s="1063"/>
      <c r="C392" s="1080" t="str">
        <f>IF(G390="","",SUM(F396:F405))</f>
        <v/>
      </c>
      <c r="D392" s="1081"/>
      <c r="E392" s="1082" t="s">
        <v>238</v>
      </c>
      <c r="F392" s="1083"/>
      <c r="G392" s="29" t="str">
        <f>IF(G390="","",C392/G390)</f>
        <v/>
      </c>
      <c r="H392" s="26"/>
      <c r="I392" s="1061" t="s">
        <v>237</v>
      </c>
      <c r="J392" s="1063"/>
      <c r="K392" s="1080" t="str">
        <f>IF(O390="","",SUM(N396:N405))</f>
        <v/>
      </c>
      <c r="L392" s="1081"/>
      <c r="M392" s="1082" t="s">
        <v>238</v>
      </c>
      <c r="N392" s="1083"/>
      <c r="O392" s="29" t="str">
        <f>IF(O390="","",K392/O390)</f>
        <v/>
      </c>
    </row>
    <row r="393" spans="1:15" ht="20.100000000000001" customHeight="1">
      <c r="A393" s="1061" t="s">
        <v>239</v>
      </c>
      <c r="B393" s="1063"/>
      <c r="C393" s="1080" t="str">
        <f>IF(G390="","",SUM(F396:F408))</f>
        <v/>
      </c>
      <c r="D393" s="1081"/>
      <c r="E393" s="1082" t="s">
        <v>240</v>
      </c>
      <c r="F393" s="1083"/>
      <c r="G393" s="30" t="str">
        <f>IF(G390="","",C393/G390)</f>
        <v/>
      </c>
      <c r="H393" s="26"/>
      <c r="I393" s="1061" t="s">
        <v>239</v>
      </c>
      <c r="J393" s="1063"/>
      <c r="K393" s="1080" t="str">
        <f>IF(O390="","",SUM(N396:N408))</f>
        <v/>
      </c>
      <c r="L393" s="1081"/>
      <c r="M393" s="1082" t="s">
        <v>240</v>
      </c>
      <c r="N393" s="1083"/>
      <c r="O393" s="30" t="str">
        <f>IF(O390="","",K393/O390)</f>
        <v/>
      </c>
    </row>
    <row r="394" spans="1:15" ht="20.100000000000001" customHeight="1">
      <c r="A394" s="1061" t="s">
        <v>253</v>
      </c>
      <c r="B394" s="1062"/>
      <c r="C394" s="1062"/>
      <c r="D394" s="1062"/>
      <c r="E394" s="1062"/>
      <c r="F394" s="1062"/>
      <c r="G394" s="1084"/>
      <c r="H394" s="26"/>
      <c r="I394" s="1061" t="s">
        <v>253</v>
      </c>
      <c r="J394" s="1062"/>
      <c r="K394" s="1062"/>
      <c r="L394" s="1062"/>
      <c r="M394" s="1062"/>
      <c r="N394" s="1062"/>
      <c r="O394" s="1084"/>
    </row>
    <row r="395" spans="1:15" ht="20.100000000000001" customHeight="1">
      <c r="A395" s="1061" t="s">
        <v>74</v>
      </c>
      <c r="B395" s="1062"/>
      <c r="C395" s="1063"/>
      <c r="D395" s="31" t="s">
        <v>254</v>
      </c>
      <c r="E395" s="235" t="s">
        <v>70</v>
      </c>
      <c r="F395" s="235" t="s">
        <v>75</v>
      </c>
      <c r="G395" s="236" t="s">
        <v>76</v>
      </c>
      <c r="H395" s="26"/>
      <c r="I395" s="1061" t="s">
        <v>74</v>
      </c>
      <c r="J395" s="1062"/>
      <c r="K395" s="1063"/>
      <c r="L395" s="31" t="s">
        <v>254</v>
      </c>
      <c r="M395" s="235" t="s">
        <v>70</v>
      </c>
      <c r="N395" s="235" t="s">
        <v>75</v>
      </c>
      <c r="O395" s="236" t="s">
        <v>76</v>
      </c>
    </row>
    <row r="396" spans="1:15" ht="20.100000000000001" customHeight="1">
      <c r="A396" s="1085"/>
      <c r="B396" s="1086"/>
      <c r="C396" s="1087"/>
      <c r="D396" s="32"/>
      <c r="E396" s="33" t="s">
        <v>70</v>
      </c>
      <c r="F396" s="34"/>
      <c r="G396" s="35">
        <f>D396*F396</f>
        <v>0</v>
      </c>
      <c r="H396" s="26"/>
      <c r="I396" s="1085"/>
      <c r="J396" s="1086"/>
      <c r="K396" s="1087"/>
      <c r="L396" s="32"/>
      <c r="M396" s="33" t="s">
        <v>70</v>
      </c>
      <c r="N396" s="34"/>
      <c r="O396" s="35">
        <f>L396*N396</f>
        <v>0</v>
      </c>
    </row>
    <row r="397" spans="1:15" ht="20.100000000000001" customHeight="1">
      <c r="A397" s="1058"/>
      <c r="B397" s="1059"/>
      <c r="C397" s="1060"/>
      <c r="D397" s="36"/>
      <c r="E397" s="37" t="s">
        <v>70</v>
      </c>
      <c r="F397" s="36"/>
      <c r="G397" s="38">
        <f t="shared" ref="G397:G405" si="28">D397*F397</f>
        <v>0</v>
      </c>
      <c r="H397" s="26"/>
      <c r="I397" s="1058"/>
      <c r="J397" s="1059"/>
      <c r="K397" s="1060"/>
      <c r="L397" s="36"/>
      <c r="M397" s="37" t="s">
        <v>70</v>
      </c>
      <c r="N397" s="36"/>
      <c r="O397" s="38">
        <f t="shared" ref="O397:O405" si="29">L397*N397</f>
        <v>0</v>
      </c>
    </row>
    <row r="398" spans="1:15" ht="20.100000000000001" customHeight="1">
      <c r="A398" s="1058"/>
      <c r="B398" s="1059"/>
      <c r="C398" s="1060"/>
      <c r="D398" s="36"/>
      <c r="E398" s="37" t="s">
        <v>70</v>
      </c>
      <c r="F398" s="36"/>
      <c r="G398" s="38">
        <f t="shared" si="28"/>
        <v>0</v>
      </c>
      <c r="H398" s="26"/>
      <c r="I398" s="1058"/>
      <c r="J398" s="1059"/>
      <c r="K398" s="1060"/>
      <c r="L398" s="36"/>
      <c r="M398" s="37" t="s">
        <v>70</v>
      </c>
      <c r="N398" s="36"/>
      <c r="O398" s="38">
        <f t="shared" si="29"/>
        <v>0</v>
      </c>
    </row>
    <row r="399" spans="1:15" ht="20.100000000000001" customHeight="1">
      <c r="A399" s="1058"/>
      <c r="B399" s="1059"/>
      <c r="C399" s="1060"/>
      <c r="D399" s="36"/>
      <c r="E399" s="37" t="s">
        <v>70</v>
      </c>
      <c r="F399" s="36"/>
      <c r="G399" s="38">
        <f t="shared" si="28"/>
        <v>0</v>
      </c>
      <c r="H399" s="26"/>
      <c r="I399" s="1058"/>
      <c r="J399" s="1059"/>
      <c r="K399" s="1060"/>
      <c r="L399" s="36"/>
      <c r="M399" s="37" t="s">
        <v>70</v>
      </c>
      <c r="N399" s="36"/>
      <c r="O399" s="38">
        <f t="shared" si="29"/>
        <v>0</v>
      </c>
    </row>
    <row r="400" spans="1:15" ht="20.100000000000001" customHeight="1">
      <c r="A400" s="1058"/>
      <c r="B400" s="1059"/>
      <c r="C400" s="1060"/>
      <c r="D400" s="36"/>
      <c r="E400" s="37" t="s">
        <v>70</v>
      </c>
      <c r="F400" s="36"/>
      <c r="G400" s="38">
        <f t="shared" si="28"/>
        <v>0</v>
      </c>
      <c r="H400" s="26"/>
      <c r="I400" s="1058"/>
      <c r="J400" s="1059"/>
      <c r="K400" s="1060"/>
      <c r="L400" s="36"/>
      <c r="M400" s="37" t="s">
        <v>70</v>
      </c>
      <c r="N400" s="36"/>
      <c r="O400" s="38">
        <f t="shared" si="29"/>
        <v>0</v>
      </c>
    </row>
    <row r="401" spans="1:15" ht="20.100000000000001" customHeight="1">
      <c r="A401" s="1058"/>
      <c r="B401" s="1059"/>
      <c r="C401" s="1060"/>
      <c r="D401" s="36"/>
      <c r="E401" s="37" t="s">
        <v>70</v>
      </c>
      <c r="F401" s="36"/>
      <c r="G401" s="38">
        <f t="shared" si="28"/>
        <v>0</v>
      </c>
      <c r="H401" s="26"/>
      <c r="I401" s="1058"/>
      <c r="J401" s="1059"/>
      <c r="K401" s="1060"/>
      <c r="L401" s="36"/>
      <c r="M401" s="37" t="s">
        <v>70</v>
      </c>
      <c r="N401" s="36"/>
      <c r="O401" s="38">
        <f t="shared" si="29"/>
        <v>0</v>
      </c>
    </row>
    <row r="402" spans="1:15" ht="20.100000000000001" customHeight="1">
      <c r="A402" s="1058"/>
      <c r="B402" s="1059"/>
      <c r="C402" s="1060"/>
      <c r="D402" s="36"/>
      <c r="E402" s="37" t="s">
        <v>70</v>
      </c>
      <c r="F402" s="36"/>
      <c r="G402" s="38">
        <f t="shared" si="28"/>
        <v>0</v>
      </c>
      <c r="H402" s="26"/>
      <c r="I402" s="1058"/>
      <c r="J402" s="1059"/>
      <c r="K402" s="1060"/>
      <c r="L402" s="36"/>
      <c r="M402" s="37" t="s">
        <v>70</v>
      </c>
      <c r="N402" s="36"/>
      <c r="O402" s="38">
        <f t="shared" si="29"/>
        <v>0</v>
      </c>
    </row>
    <row r="403" spans="1:15" ht="20.100000000000001" customHeight="1">
      <c r="A403" s="1058"/>
      <c r="B403" s="1059"/>
      <c r="C403" s="1060"/>
      <c r="D403" s="36"/>
      <c r="E403" s="37" t="s">
        <v>70</v>
      </c>
      <c r="F403" s="36"/>
      <c r="G403" s="38">
        <f t="shared" si="28"/>
        <v>0</v>
      </c>
      <c r="H403" s="26"/>
      <c r="I403" s="1058"/>
      <c r="J403" s="1059"/>
      <c r="K403" s="1060"/>
      <c r="L403" s="36"/>
      <c r="M403" s="37" t="s">
        <v>70</v>
      </c>
      <c r="N403" s="36"/>
      <c r="O403" s="38">
        <f t="shared" si="29"/>
        <v>0</v>
      </c>
    </row>
    <row r="404" spans="1:15" ht="20.100000000000001" customHeight="1">
      <c r="A404" s="1058"/>
      <c r="B404" s="1059"/>
      <c r="C404" s="1060"/>
      <c r="D404" s="36"/>
      <c r="E404" s="37" t="s">
        <v>70</v>
      </c>
      <c r="F404" s="36"/>
      <c r="G404" s="38">
        <f t="shared" si="28"/>
        <v>0</v>
      </c>
      <c r="H404" s="26"/>
      <c r="I404" s="1058"/>
      <c r="J404" s="1059"/>
      <c r="K404" s="1060"/>
      <c r="L404" s="36"/>
      <c r="M404" s="37" t="s">
        <v>70</v>
      </c>
      <c r="N404" s="36"/>
      <c r="O404" s="38">
        <f t="shared" si="29"/>
        <v>0</v>
      </c>
    </row>
    <row r="405" spans="1:15" ht="20.100000000000001" customHeight="1">
      <c r="A405" s="1067"/>
      <c r="B405" s="1068"/>
      <c r="C405" s="1069"/>
      <c r="D405" s="36"/>
      <c r="E405" s="37" t="s">
        <v>70</v>
      </c>
      <c r="F405" s="36"/>
      <c r="G405" s="38">
        <f t="shared" si="28"/>
        <v>0</v>
      </c>
      <c r="H405" s="26"/>
      <c r="I405" s="1067"/>
      <c r="J405" s="1068"/>
      <c r="K405" s="1069"/>
      <c r="L405" s="36"/>
      <c r="M405" s="37" t="s">
        <v>70</v>
      </c>
      <c r="N405" s="36"/>
      <c r="O405" s="38">
        <f t="shared" si="29"/>
        <v>0</v>
      </c>
    </row>
    <row r="406" spans="1:15" ht="20.100000000000001" hidden="1" customHeight="1">
      <c r="A406" s="1070" t="s">
        <v>367</v>
      </c>
      <c r="B406" s="1071"/>
      <c r="C406" s="1072" t="s">
        <v>514</v>
      </c>
      <c r="D406" s="1073"/>
      <c r="E406" s="1072" t="s">
        <v>515</v>
      </c>
      <c r="F406" s="1073"/>
      <c r="G406" s="384" t="s">
        <v>516</v>
      </c>
      <c r="H406" s="26"/>
      <c r="I406" s="1070" t="s">
        <v>367</v>
      </c>
      <c r="J406" s="1071"/>
      <c r="K406" s="1072" t="s">
        <v>514</v>
      </c>
      <c r="L406" s="1073"/>
      <c r="M406" s="1072" t="s">
        <v>515</v>
      </c>
      <c r="N406" s="1073"/>
      <c r="O406" s="384" t="s">
        <v>516</v>
      </c>
    </row>
    <row r="407" spans="1:15" ht="20.100000000000001" hidden="1" customHeight="1">
      <c r="A407" s="1074" t="s">
        <v>513</v>
      </c>
      <c r="B407" s="1075"/>
      <c r="C407" s="1076"/>
      <c r="D407" s="1077"/>
      <c r="E407" s="1076"/>
      <c r="F407" s="1077"/>
      <c r="G407" s="520"/>
      <c r="H407" s="26"/>
      <c r="I407" s="1074" t="s">
        <v>513</v>
      </c>
      <c r="J407" s="1075"/>
      <c r="K407" s="1076"/>
      <c r="L407" s="1077"/>
      <c r="M407" s="1076"/>
      <c r="N407" s="1077"/>
      <c r="O407" s="520"/>
    </row>
    <row r="408" spans="1:15" ht="20.100000000000001" customHeight="1">
      <c r="A408" s="1078" t="s">
        <v>255</v>
      </c>
      <c r="B408" s="1079"/>
      <c r="C408" s="1079"/>
      <c r="D408" s="513"/>
      <c r="E408" s="514" t="s">
        <v>70</v>
      </c>
      <c r="F408" s="515"/>
      <c r="G408" s="39">
        <v>0</v>
      </c>
      <c r="H408" s="26"/>
      <c r="I408" s="1078" t="s">
        <v>255</v>
      </c>
      <c r="J408" s="1079"/>
      <c r="K408" s="1079"/>
      <c r="L408" s="513"/>
      <c r="M408" s="514" t="s">
        <v>70</v>
      </c>
      <c r="N408" s="515"/>
      <c r="O408" s="39">
        <v>0</v>
      </c>
    </row>
    <row r="409" spans="1:15" ht="20.100000000000001" customHeight="1">
      <c r="A409" s="1061" t="s">
        <v>256</v>
      </c>
      <c r="B409" s="1062"/>
      <c r="C409" s="1062"/>
      <c r="D409" s="1062"/>
      <c r="E409" s="1062"/>
      <c r="F409" s="1063"/>
      <c r="G409" s="39">
        <f>SUM(G396:G405)</f>
        <v>0</v>
      </c>
      <c r="H409" s="26"/>
      <c r="I409" s="1061" t="s">
        <v>256</v>
      </c>
      <c r="J409" s="1062"/>
      <c r="K409" s="1062"/>
      <c r="L409" s="1062"/>
      <c r="M409" s="1062"/>
      <c r="N409" s="1063"/>
      <c r="O409" s="39">
        <f>SUM(O396:O405)</f>
        <v>0</v>
      </c>
    </row>
    <row r="410" spans="1:15" ht="20.100000000000001" customHeight="1">
      <c r="A410" s="1064" t="s">
        <v>257</v>
      </c>
      <c r="B410" s="1065"/>
      <c r="C410" s="1065"/>
      <c r="D410" s="1065"/>
      <c r="E410" s="1065"/>
      <c r="F410" s="1066"/>
      <c r="G410" s="41"/>
      <c r="H410" s="26"/>
      <c r="I410" s="1064" t="s">
        <v>257</v>
      </c>
      <c r="J410" s="1065"/>
      <c r="K410" s="1065"/>
      <c r="L410" s="1065"/>
      <c r="M410" s="1065"/>
      <c r="N410" s="1066"/>
      <c r="O410" s="41"/>
    </row>
    <row r="411" spans="1:15" ht="20.100000000000001" customHeight="1">
      <c r="A411" s="1061" t="s">
        <v>258</v>
      </c>
      <c r="B411" s="1062"/>
      <c r="C411" s="1062"/>
      <c r="D411" s="1062"/>
      <c r="E411" s="1062"/>
      <c r="F411" s="1063"/>
      <c r="G411" s="39">
        <f>G409+G410</f>
        <v>0</v>
      </c>
      <c r="H411" s="26"/>
      <c r="I411" s="1061" t="s">
        <v>258</v>
      </c>
      <c r="J411" s="1062"/>
      <c r="K411" s="1062"/>
      <c r="L411" s="1062"/>
      <c r="M411" s="1062"/>
      <c r="N411" s="1063"/>
      <c r="O411" s="39">
        <f>O409+O410</f>
        <v>0</v>
      </c>
    </row>
    <row r="412" spans="1:15" ht="20.100000000000001" customHeight="1">
      <c r="G412" s="15">
        <v>31</v>
      </c>
      <c r="O412" s="15">
        <v>32</v>
      </c>
    </row>
    <row r="413" spans="1:15" ht="20.100000000000001" customHeight="1">
      <c r="A413" s="1093" t="s">
        <v>252</v>
      </c>
      <c r="B413" s="1094"/>
      <c r="C413" s="1103"/>
      <c r="D413" s="1104"/>
      <c r="E413" s="1104"/>
      <c r="F413" s="1104"/>
      <c r="G413" s="1105"/>
      <c r="H413" s="26"/>
      <c r="I413" s="1093" t="s">
        <v>252</v>
      </c>
      <c r="J413" s="1094"/>
      <c r="K413" s="1103"/>
      <c r="L413" s="1104"/>
      <c r="M413" s="1104"/>
      <c r="N413" s="1104"/>
      <c r="O413" s="1105"/>
    </row>
    <row r="414" spans="1:15" ht="20.100000000000001" customHeight="1">
      <c r="A414" s="1106" t="s">
        <v>73</v>
      </c>
      <c r="B414" s="1107"/>
      <c r="C414" s="1108"/>
      <c r="D414" s="1109"/>
      <c r="E414" s="1109"/>
      <c r="F414" s="1109"/>
      <c r="G414" s="1110"/>
      <c r="H414" s="26"/>
      <c r="I414" s="1106" t="s">
        <v>73</v>
      </c>
      <c r="J414" s="1107"/>
      <c r="K414" s="1108"/>
      <c r="L414" s="1109"/>
      <c r="M414" s="1109"/>
      <c r="N414" s="1109"/>
      <c r="O414" s="1110"/>
    </row>
    <row r="415" spans="1:15" ht="20.100000000000001" customHeight="1">
      <c r="A415" s="1099" t="s">
        <v>232</v>
      </c>
      <c r="B415" s="1100"/>
      <c r="C415" s="1111"/>
      <c r="D415" s="1112"/>
      <c r="E415" s="1113"/>
      <c r="F415" s="1114"/>
      <c r="G415" s="1115"/>
      <c r="H415" s="26"/>
      <c r="I415" s="1099" t="s">
        <v>232</v>
      </c>
      <c r="J415" s="1100"/>
      <c r="K415" s="1111"/>
      <c r="L415" s="1112"/>
      <c r="M415" s="1113"/>
      <c r="N415" s="1114"/>
      <c r="O415" s="1115"/>
    </row>
    <row r="416" spans="1:15" ht="20.100000000000001" customHeight="1">
      <c r="A416" s="1061" t="s">
        <v>233</v>
      </c>
      <c r="B416" s="1063"/>
      <c r="C416" s="1088"/>
      <c r="D416" s="1089"/>
      <c r="E416" s="1090"/>
      <c r="F416" s="1091"/>
      <c r="G416" s="1092"/>
      <c r="I416" s="1061" t="s">
        <v>233</v>
      </c>
      <c r="J416" s="1063"/>
      <c r="K416" s="1088"/>
      <c r="L416" s="1089"/>
      <c r="M416" s="1090"/>
      <c r="N416" s="1091"/>
      <c r="O416" s="1092"/>
    </row>
    <row r="417" spans="1:15" ht="20.100000000000001" customHeight="1">
      <c r="A417" s="1093" t="s">
        <v>234</v>
      </c>
      <c r="B417" s="1094"/>
      <c r="C417" s="1095">
        <f>C415-C416</f>
        <v>0</v>
      </c>
      <c r="D417" s="1096"/>
      <c r="E417" s="1097" t="s">
        <v>235</v>
      </c>
      <c r="F417" s="1098"/>
      <c r="G417" s="27" t="str">
        <f>IF(C417*C418=0,"",C417*C418)</f>
        <v/>
      </c>
      <c r="H417" s="26"/>
      <c r="I417" s="1093" t="s">
        <v>234</v>
      </c>
      <c r="J417" s="1094"/>
      <c r="K417" s="1095">
        <f>K415-K416</f>
        <v>0</v>
      </c>
      <c r="L417" s="1096"/>
      <c r="M417" s="1097" t="s">
        <v>235</v>
      </c>
      <c r="N417" s="1098"/>
      <c r="O417" s="27" t="str">
        <f>IF(K417*K418=0,"",K417*K418)</f>
        <v/>
      </c>
    </row>
    <row r="418" spans="1:15" ht="20.100000000000001" customHeight="1">
      <c r="A418" s="1099" t="s">
        <v>236</v>
      </c>
      <c r="B418" s="1100"/>
      <c r="C418" s="1101"/>
      <c r="D418" s="1102"/>
      <c r="E418" s="386"/>
      <c r="F418" s="387"/>
      <c r="G418" s="28"/>
      <c r="H418" s="26"/>
      <c r="I418" s="1099" t="s">
        <v>236</v>
      </c>
      <c r="J418" s="1100"/>
      <c r="K418" s="1101"/>
      <c r="L418" s="1102"/>
      <c r="M418" s="386"/>
      <c r="N418" s="387"/>
      <c r="O418" s="28"/>
    </row>
    <row r="419" spans="1:15" ht="20.100000000000001" customHeight="1">
      <c r="A419" s="1061" t="s">
        <v>237</v>
      </c>
      <c r="B419" s="1063"/>
      <c r="C419" s="1080" t="str">
        <f>IF(G417="","",SUM(F423:F432))</f>
        <v/>
      </c>
      <c r="D419" s="1081"/>
      <c r="E419" s="1082" t="s">
        <v>238</v>
      </c>
      <c r="F419" s="1083"/>
      <c r="G419" s="29" t="str">
        <f>IF(G417="","",C419/G417)</f>
        <v/>
      </c>
      <c r="H419" s="26"/>
      <c r="I419" s="1061" t="s">
        <v>237</v>
      </c>
      <c r="J419" s="1063"/>
      <c r="K419" s="1080" t="str">
        <f>IF(O417="","",SUM(N423:N432))</f>
        <v/>
      </c>
      <c r="L419" s="1081"/>
      <c r="M419" s="1082" t="s">
        <v>238</v>
      </c>
      <c r="N419" s="1083"/>
      <c r="O419" s="29" t="str">
        <f>IF(O417="","",K419/O417)</f>
        <v/>
      </c>
    </row>
    <row r="420" spans="1:15" ht="20.100000000000001" customHeight="1">
      <c r="A420" s="1061" t="s">
        <v>239</v>
      </c>
      <c r="B420" s="1063"/>
      <c r="C420" s="1080" t="str">
        <f>IF(G417="","",SUM(F423:F435))</f>
        <v/>
      </c>
      <c r="D420" s="1081"/>
      <c r="E420" s="1082" t="s">
        <v>240</v>
      </c>
      <c r="F420" s="1083"/>
      <c r="G420" s="30" t="str">
        <f>IF(G417="","",C420/G417)</f>
        <v/>
      </c>
      <c r="H420" s="26"/>
      <c r="I420" s="1061" t="s">
        <v>239</v>
      </c>
      <c r="J420" s="1063"/>
      <c r="K420" s="1080" t="str">
        <f>IF(O417="","",SUM(N423:N435))</f>
        <v/>
      </c>
      <c r="L420" s="1081"/>
      <c r="M420" s="1082" t="s">
        <v>240</v>
      </c>
      <c r="N420" s="1083"/>
      <c r="O420" s="30" t="str">
        <f>IF(O417="","",K420/O417)</f>
        <v/>
      </c>
    </row>
    <row r="421" spans="1:15" ht="20.100000000000001" customHeight="1">
      <c r="A421" s="1061" t="s">
        <v>253</v>
      </c>
      <c r="B421" s="1062"/>
      <c r="C421" s="1062"/>
      <c r="D421" s="1062"/>
      <c r="E421" s="1062"/>
      <c r="F421" s="1062"/>
      <c r="G421" s="1084"/>
      <c r="H421" s="26"/>
      <c r="I421" s="1061" t="s">
        <v>253</v>
      </c>
      <c r="J421" s="1062"/>
      <c r="K421" s="1062"/>
      <c r="L421" s="1062"/>
      <c r="M421" s="1062"/>
      <c r="N421" s="1062"/>
      <c r="O421" s="1084"/>
    </row>
    <row r="422" spans="1:15" ht="20.100000000000001" customHeight="1">
      <c r="A422" s="1061" t="s">
        <v>74</v>
      </c>
      <c r="B422" s="1062"/>
      <c r="C422" s="1063"/>
      <c r="D422" s="31" t="s">
        <v>254</v>
      </c>
      <c r="E422" s="235" t="s">
        <v>70</v>
      </c>
      <c r="F422" s="235" t="s">
        <v>75</v>
      </c>
      <c r="G422" s="236" t="s">
        <v>76</v>
      </c>
      <c r="H422" s="26"/>
      <c r="I422" s="1061" t="s">
        <v>74</v>
      </c>
      <c r="J422" s="1062"/>
      <c r="K422" s="1063"/>
      <c r="L422" s="31" t="s">
        <v>254</v>
      </c>
      <c r="M422" s="235" t="s">
        <v>70</v>
      </c>
      <c r="N422" s="235" t="s">
        <v>75</v>
      </c>
      <c r="O422" s="236" t="s">
        <v>76</v>
      </c>
    </row>
    <row r="423" spans="1:15" ht="20.100000000000001" customHeight="1">
      <c r="A423" s="1085"/>
      <c r="B423" s="1086"/>
      <c r="C423" s="1087"/>
      <c r="D423" s="32"/>
      <c r="E423" s="33" t="s">
        <v>70</v>
      </c>
      <c r="F423" s="34"/>
      <c r="G423" s="35">
        <f>D423*F423</f>
        <v>0</v>
      </c>
      <c r="H423" s="26"/>
      <c r="I423" s="1085"/>
      <c r="J423" s="1086"/>
      <c r="K423" s="1087"/>
      <c r="L423" s="32"/>
      <c r="M423" s="33" t="s">
        <v>70</v>
      </c>
      <c r="N423" s="34"/>
      <c r="O423" s="35">
        <f>L423*N423</f>
        <v>0</v>
      </c>
    </row>
    <row r="424" spans="1:15" ht="20.100000000000001" customHeight="1">
      <c r="A424" s="1058"/>
      <c r="B424" s="1059"/>
      <c r="C424" s="1060"/>
      <c r="D424" s="36"/>
      <c r="E424" s="37" t="s">
        <v>70</v>
      </c>
      <c r="F424" s="36"/>
      <c r="G424" s="38">
        <f t="shared" ref="G424:G432" si="30">D424*F424</f>
        <v>0</v>
      </c>
      <c r="H424" s="26"/>
      <c r="I424" s="1058"/>
      <c r="J424" s="1059"/>
      <c r="K424" s="1060"/>
      <c r="L424" s="36"/>
      <c r="M424" s="37" t="s">
        <v>70</v>
      </c>
      <c r="N424" s="36"/>
      <c r="O424" s="38">
        <f t="shared" ref="O424:O432" si="31">L424*N424</f>
        <v>0</v>
      </c>
    </row>
    <row r="425" spans="1:15" ht="20.100000000000001" customHeight="1">
      <c r="A425" s="1058"/>
      <c r="B425" s="1059"/>
      <c r="C425" s="1060"/>
      <c r="D425" s="36"/>
      <c r="E425" s="37" t="s">
        <v>70</v>
      </c>
      <c r="F425" s="36"/>
      <c r="G425" s="38">
        <f t="shared" si="30"/>
        <v>0</v>
      </c>
      <c r="H425" s="26"/>
      <c r="I425" s="1058"/>
      <c r="J425" s="1059"/>
      <c r="K425" s="1060"/>
      <c r="L425" s="36"/>
      <c r="M425" s="37" t="s">
        <v>70</v>
      </c>
      <c r="N425" s="36"/>
      <c r="O425" s="38">
        <f t="shared" si="31"/>
        <v>0</v>
      </c>
    </row>
    <row r="426" spans="1:15" ht="20.100000000000001" customHeight="1">
      <c r="A426" s="1058"/>
      <c r="B426" s="1059"/>
      <c r="C426" s="1060"/>
      <c r="D426" s="36"/>
      <c r="E426" s="37" t="s">
        <v>70</v>
      </c>
      <c r="F426" s="36"/>
      <c r="G426" s="38">
        <f t="shared" si="30"/>
        <v>0</v>
      </c>
      <c r="H426" s="26"/>
      <c r="I426" s="1058"/>
      <c r="J426" s="1059"/>
      <c r="K426" s="1060"/>
      <c r="L426" s="36"/>
      <c r="M426" s="37" t="s">
        <v>70</v>
      </c>
      <c r="N426" s="36"/>
      <c r="O426" s="38">
        <f t="shared" si="31"/>
        <v>0</v>
      </c>
    </row>
    <row r="427" spans="1:15" ht="20.100000000000001" customHeight="1">
      <c r="A427" s="1058"/>
      <c r="B427" s="1059"/>
      <c r="C427" s="1060"/>
      <c r="D427" s="36"/>
      <c r="E427" s="37" t="s">
        <v>70</v>
      </c>
      <c r="F427" s="36"/>
      <c r="G427" s="38">
        <f t="shared" si="30"/>
        <v>0</v>
      </c>
      <c r="H427" s="26"/>
      <c r="I427" s="1058"/>
      <c r="J427" s="1059"/>
      <c r="K427" s="1060"/>
      <c r="L427" s="36"/>
      <c r="M427" s="37" t="s">
        <v>70</v>
      </c>
      <c r="N427" s="36"/>
      <c r="O427" s="38">
        <f t="shared" si="31"/>
        <v>0</v>
      </c>
    </row>
    <row r="428" spans="1:15" ht="20.100000000000001" customHeight="1">
      <c r="A428" s="1058"/>
      <c r="B428" s="1059"/>
      <c r="C428" s="1060"/>
      <c r="D428" s="36"/>
      <c r="E428" s="37" t="s">
        <v>70</v>
      </c>
      <c r="F428" s="36"/>
      <c r="G428" s="38">
        <f t="shared" si="30"/>
        <v>0</v>
      </c>
      <c r="H428" s="26"/>
      <c r="I428" s="1058"/>
      <c r="J428" s="1059"/>
      <c r="K428" s="1060"/>
      <c r="L428" s="36"/>
      <c r="M428" s="37" t="s">
        <v>70</v>
      </c>
      <c r="N428" s="36"/>
      <c r="O428" s="38">
        <f t="shared" si="31"/>
        <v>0</v>
      </c>
    </row>
    <row r="429" spans="1:15" ht="20.100000000000001" customHeight="1">
      <c r="A429" s="1058"/>
      <c r="B429" s="1059"/>
      <c r="C429" s="1060"/>
      <c r="D429" s="36"/>
      <c r="E429" s="37" t="s">
        <v>70</v>
      </c>
      <c r="F429" s="36"/>
      <c r="G429" s="38">
        <f t="shared" si="30"/>
        <v>0</v>
      </c>
      <c r="H429" s="26"/>
      <c r="I429" s="1058"/>
      <c r="J429" s="1059"/>
      <c r="K429" s="1060"/>
      <c r="L429" s="36"/>
      <c r="M429" s="37" t="s">
        <v>70</v>
      </c>
      <c r="N429" s="36"/>
      <c r="O429" s="38">
        <f t="shared" si="31"/>
        <v>0</v>
      </c>
    </row>
    <row r="430" spans="1:15" ht="20.100000000000001" customHeight="1">
      <c r="A430" s="1058"/>
      <c r="B430" s="1059"/>
      <c r="C430" s="1060"/>
      <c r="D430" s="36"/>
      <c r="E430" s="37" t="s">
        <v>70</v>
      </c>
      <c r="F430" s="36"/>
      <c r="G430" s="38">
        <f t="shared" si="30"/>
        <v>0</v>
      </c>
      <c r="H430" s="26"/>
      <c r="I430" s="1058"/>
      <c r="J430" s="1059"/>
      <c r="K430" s="1060"/>
      <c r="L430" s="36"/>
      <c r="M430" s="37" t="s">
        <v>70</v>
      </c>
      <c r="N430" s="36"/>
      <c r="O430" s="38">
        <f t="shared" si="31"/>
        <v>0</v>
      </c>
    </row>
    <row r="431" spans="1:15" ht="20.100000000000001" customHeight="1">
      <c r="A431" s="1058"/>
      <c r="B431" s="1059"/>
      <c r="C431" s="1060"/>
      <c r="D431" s="36"/>
      <c r="E431" s="37" t="s">
        <v>70</v>
      </c>
      <c r="F431" s="36"/>
      <c r="G431" s="38">
        <f t="shared" si="30"/>
        <v>0</v>
      </c>
      <c r="H431" s="26"/>
      <c r="I431" s="1058"/>
      <c r="J431" s="1059"/>
      <c r="K431" s="1060"/>
      <c r="L431" s="36"/>
      <c r="M431" s="37" t="s">
        <v>70</v>
      </c>
      <c r="N431" s="36"/>
      <c r="O431" s="38">
        <f t="shared" si="31"/>
        <v>0</v>
      </c>
    </row>
    <row r="432" spans="1:15" ht="20.100000000000001" customHeight="1">
      <c r="A432" s="1067"/>
      <c r="B432" s="1068"/>
      <c r="C432" s="1069"/>
      <c r="D432" s="36"/>
      <c r="E432" s="37" t="s">
        <v>70</v>
      </c>
      <c r="F432" s="36"/>
      <c r="G432" s="38">
        <f t="shared" si="30"/>
        <v>0</v>
      </c>
      <c r="H432" s="26"/>
      <c r="I432" s="1067"/>
      <c r="J432" s="1068"/>
      <c r="K432" s="1069"/>
      <c r="L432" s="36"/>
      <c r="M432" s="37" t="s">
        <v>70</v>
      </c>
      <c r="N432" s="36"/>
      <c r="O432" s="38">
        <f t="shared" si="31"/>
        <v>0</v>
      </c>
    </row>
    <row r="433" spans="1:15" ht="20.100000000000001" hidden="1" customHeight="1">
      <c r="A433" s="1070" t="s">
        <v>367</v>
      </c>
      <c r="B433" s="1071"/>
      <c r="C433" s="1072" t="s">
        <v>514</v>
      </c>
      <c r="D433" s="1073"/>
      <c r="E433" s="1072" t="s">
        <v>515</v>
      </c>
      <c r="F433" s="1073"/>
      <c r="G433" s="384" t="s">
        <v>516</v>
      </c>
      <c r="H433" s="26"/>
      <c r="I433" s="1070" t="s">
        <v>367</v>
      </c>
      <c r="J433" s="1071"/>
      <c r="K433" s="1072" t="s">
        <v>514</v>
      </c>
      <c r="L433" s="1073"/>
      <c r="M433" s="1072" t="s">
        <v>515</v>
      </c>
      <c r="N433" s="1073"/>
      <c r="O433" s="384" t="s">
        <v>516</v>
      </c>
    </row>
    <row r="434" spans="1:15" ht="20.100000000000001" hidden="1" customHeight="1">
      <c r="A434" s="1074" t="s">
        <v>513</v>
      </c>
      <c r="B434" s="1075"/>
      <c r="C434" s="1076"/>
      <c r="D434" s="1077"/>
      <c r="E434" s="1076"/>
      <c r="F434" s="1077"/>
      <c r="G434" s="520"/>
      <c r="H434" s="26"/>
      <c r="I434" s="1074" t="s">
        <v>513</v>
      </c>
      <c r="J434" s="1075"/>
      <c r="K434" s="1076"/>
      <c r="L434" s="1077"/>
      <c r="M434" s="1076"/>
      <c r="N434" s="1077"/>
      <c r="O434" s="520"/>
    </row>
    <row r="435" spans="1:15" ht="20.100000000000001" customHeight="1">
      <c r="A435" s="1078" t="s">
        <v>255</v>
      </c>
      <c r="B435" s="1079"/>
      <c r="C435" s="1079"/>
      <c r="D435" s="513"/>
      <c r="E435" s="514" t="s">
        <v>70</v>
      </c>
      <c r="F435" s="515"/>
      <c r="G435" s="39">
        <v>0</v>
      </c>
      <c r="H435" s="26"/>
      <c r="I435" s="1078" t="s">
        <v>255</v>
      </c>
      <c r="J435" s="1079"/>
      <c r="K435" s="1079"/>
      <c r="L435" s="513"/>
      <c r="M435" s="514" t="s">
        <v>70</v>
      </c>
      <c r="N435" s="515"/>
      <c r="O435" s="39">
        <v>0</v>
      </c>
    </row>
    <row r="436" spans="1:15" ht="20.100000000000001" customHeight="1">
      <c r="A436" s="1061" t="s">
        <v>256</v>
      </c>
      <c r="B436" s="1062"/>
      <c r="C436" s="1062"/>
      <c r="D436" s="1062"/>
      <c r="E436" s="1062"/>
      <c r="F436" s="1063"/>
      <c r="G436" s="39">
        <f>SUM(G423:G432)</f>
        <v>0</v>
      </c>
      <c r="H436" s="26"/>
      <c r="I436" s="1061" t="s">
        <v>256</v>
      </c>
      <c r="J436" s="1062"/>
      <c r="K436" s="1062"/>
      <c r="L436" s="1062"/>
      <c r="M436" s="1062"/>
      <c r="N436" s="1063"/>
      <c r="O436" s="39">
        <f>SUM(O423:O432)</f>
        <v>0</v>
      </c>
    </row>
    <row r="437" spans="1:15" ht="20.100000000000001" customHeight="1">
      <c r="A437" s="1064" t="s">
        <v>257</v>
      </c>
      <c r="B437" s="1065"/>
      <c r="C437" s="1065"/>
      <c r="D437" s="1065"/>
      <c r="E437" s="1065"/>
      <c r="F437" s="1066"/>
      <c r="G437" s="41"/>
      <c r="H437" s="26"/>
      <c r="I437" s="1064" t="s">
        <v>257</v>
      </c>
      <c r="J437" s="1065"/>
      <c r="K437" s="1065"/>
      <c r="L437" s="1065"/>
      <c r="M437" s="1065"/>
      <c r="N437" s="1066"/>
      <c r="O437" s="41"/>
    </row>
    <row r="438" spans="1:15" ht="20.100000000000001" customHeight="1">
      <c r="A438" s="1061" t="s">
        <v>258</v>
      </c>
      <c r="B438" s="1062"/>
      <c r="C438" s="1062"/>
      <c r="D438" s="1062"/>
      <c r="E438" s="1062"/>
      <c r="F438" s="1063"/>
      <c r="G438" s="39">
        <f>G436+G437</f>
        <v>0</v>
      </c>
      <c r="H438" s="26"/>
      <c r="I438" s="1061" t="s">
        <v>258</v>
      </c>
      <c r="J438" s="1062"/>
      <c r="K438" s="1062"/>
      <c r="L438" s="1062"/>
      <c r="M438" s="1062"/>
      <c r="N438" s="1063"/>
      <c r="O438" s="39">
        <f>O436+O437</f>
        <v>0</v>
      </c>
    </row>
    <row r="439" spans="1:15" ht="20.100000000000001" customHeight="1">
      <c r="G439" s="15">
        <v>33</v>
      </c>
      <c r="O439" s="15">
        <v>34</v>
      </c>
    </row>
    <row r="440" spans="1:15" ht="20.100000000000001" customHeight="1">
      <c r="A440" s="1093" t="s">
        <v>252</v>
      </c>
      <c r="B440" s="1094"/>
      <c r="C440" s="1103"/>
      <c r="D440" s="1104"/>
      <c r="E440" s="1104"/>
      <c r="F440" s="1104"/>
      <c r="G440" s="1105"/>
      <c r="H440" s="26"/>
      <c r="I440" s="1093" t="s">
        <v>252</v>
      </c>
      <c r="J440" s="1094"/>
      <c r="K440" s="1103"/>
      <c r="L440" s="1104"/>
      <c r="M440" s="1104"/>
      <c r="N440" s="1104"/>
      <c r="O440" s="1105"/>
    </row>
    <row r="441" spans="1:15" ht="20.100000000000001" customHeight="1">
      <c r="A441" s="1106" t="s">
        <v>73</v>
      </c>
      <c r="B441" s="1107"/>
      <c r="C441" s="1108"/>
      <c r="D441" s="1109"/>
      <c r="E441" s="1109"/>
      <c r="F441" s="1109"/>
      <c r="G441" s="1110"/>
      <c r="H441" s="26"/>
      <c r="I441" s="1106" t="s">
        <v>73</v>
      </c>
      <c r="J441" s="1107"/>
      <c r="K441" s="1108"/>
      <c r="L441" s="1109"/>
      <c r="M441" s="1109"/>
      <c r="N441" s="1109"/>
      <c r="O441" s="1110"/>
    </row>
    <row r="442" spans="1:15" ht="20.100000000000001" customHeight="1">
      <c r="A442" s="1099" t="s">
        <v>232</v>
      </c>
      <c r="B442" s="1100"/>
      <c r="C442" s="1111"/>
      <c r="D442" s="1112"/>
      <c r="E442" s="1113"/>
      <c r="F442" s="1114"/>
      <c r="G442" s="1115"/>
      <c r="H442" s="26"/>
      <c r="I442" s="1099" t="s">
        <v>232</v>
      </c>
      <c r="J442" s="1100"/>
      <c r="K442" s="1111"/>
      <c r="L442" s="1112"/>
      <c r="M442" s="1113"/>
      <c r="N442" s="1114"/>
      <c r="O442" s="1115"/>
    </row>
    <row r="443" spans="1:15" ht="20.100000000000001" customHeight="1">
      <c r="A443" s="1061" t="s">
        <v>233</v>
      </c>
      <c r="B443" s="1063"/>
      <c r="C443" s="1088"/>
      <c r="D443" s="1089"/>
      <c r="E443" s="1090"/>
      <c r="F443" s="1091"/>
      <c r="G443" s="1092"/>
      <c r="I443" s="1061" t="s">
        <v>233</v>
      </c>
      <c r="J443" s="1063"/>
      <c r="K443" s="1088"/>
      <c r="L443" s="1089"/>
      <c r="M443" s="1090"/>
      <c r="N443" s="1091"/>
      <c r="O443" s="1092"/>
    </row>
    <row r="444" spans="1:15" ht="20.100000000000001" customHeight="1">
      <c r="A444" s="1093" t="s">
        <v>234</v>
      </c>
      <c r="B444" s="1094"/>
      <c r="C444" s="1095">
        <f>C442-C443</f>
        <v>0</v>
      </c>
      <c r="D444" s="1096"/>
      <c r="E444" s="1097" t="s">
        <v>235</v>
      </c>
      <c r="F444" s="1098"/>
      <c r="G444" s="27" t="str">
        <f>IF(C444*C445=0,"",C444*C445)</f>
        <v/>
      </c>
      <c r="H444" s="26"/>
      <c r="I444" s="1093" t="s">
        <v>234</v>
      </c>
      <c r="J444" s="1094"/>
      <c r="K444" s="1095">
        <f>K442-K443</f>
        <v>0</v>
      </c>
      <c r="L444" s="1096"/>
      <c r="M444" s="1097" t="s">
        <v>235</v>
      </c>
      <c r="N444" s="1098"/>
      <c r="O444" s="27" t="str">
        <f>IF(K444*K445=0,"",K444*K445)</f>
        <v/>
      </c>
    </row>
    <row r="445" spans="1:15" ht="20.100000000000001" customHeight="1">
      <c r="A445" s="1099" t="s">
        <v>236</v>
      </c>
      <c r="B445" s="1100"/>
      <c r="C445" s="1101"/>
      <c r="D445" s="1102"/>
      <c r="E445" s="386"/>
      <c r="F445" s="387"/>
      <c r="G445" s="28"/>
      <c r="H445" s="26"/>
      <c r="I445" s="1099" t="s">
        <v>236</v>
      </c>
      <c r="J445" s="1100"/>
      <c r="K445" s="1101"/>
      <c r="L445" s="1102"/>
      <c r="M445" s="386"/>
      <c r="N445" s="387"/>
      <c r="O445" s="28"/>
    </row>
    <row r="446" spans="1:15" ht="20.100000000000001" customHeight="1">
      <c r="A446" s="1061" t="s">
        <v>237</v>
      </c>
      <c r="B446" s="1063"/>
      <c r="C446" s="1080" t="str">
        <f>IF(G444="","",SUM(F450:F459))</f>
        <v/>
      </c>
      <c r="D446" s="1081"/>
      <c r="E446" s="1082" t="s">
        <v>238</v>
      </c>
      <c r="F446" s="1083"/>
      <c r="G446" s="29" t="str">
        <f>IF(G444="","",C446/G444)</f>
        <v/>
      </c>
      <c r="H446" s="26"/>
      <c r="I446" s="1061" t="s">
        <v>237</v>
      </c>
      <c r="J446" s="1063"/>
      <c r="K446" s="1080" t="str">
        <f>IF(O444="","",SUM(N450:N459))</f>
        <v/>
      </c>
      <c r="L446" s="1081"/>
      <c r="M446" s="1082" t="s">
        <v>238</v>
      </c>
      <c r="N446" s="1083"/>
      <c r="O446" s="29" t="str">
        <f>IF(O444="","",K446/O444)</f>
        <v/>
      </c>
    </row>
    <row r="447" spans="1:15" ht="20.100000000000001" customHeight="1">
      <c r="A447" s="1061" t="s">
        <v>239</v>
      </c>
      <c r="B447" s="1063"/>
      <c r="C447" s="1080" t="str">
        <f>IF(G444="","",SUM(F450:F462))</f>
        <v/>
      </c>
      <c r="D447" s="1081"/>
      <c r="E447" s="1082" t="s">
        <v>240</v>
      </c>
      <c r="F447" s="1083"/>
      <c r="G447" s="30" t="str">
        <f>IF(G444="","",C447/G444)</f>
        <v/>
      </c>
      <c r="H447" s="26"/>
      <c r="I447" s="1061" t="s">
        <v>239</v>
      </c>
      <c r="J447" s="1063"/>
      <c r="K447" s="1080" t="str">
        <f>IF(O444="","",SUM(N450:N462))</f>
        <v/>
      </c>
      <c r="L447" s="1081"/>
      <c r="M447" s="1082" t="s">
        <v>240</v>
      </c>
      <c r="N447" s="1083"/>
      <c r="O447" s="30" t="str">
        <f>IF(O444="","",K447/O444)</f>
        <v/>
      </c>
    </row>
    <row r="448" spans="1:15" ht="20.100000000000001" customHeight="1">
      <c r="A448" s="1061" t="s">
        <v>253</v>
      </c>
      <c r="B448" s="1062"/>
      <c r="C448" s="1062"/>
      <c r="D448" s="1062"/>
      <c r="E448" s="1062"/>
      <c r="F448" s="1062"/>
      <c r="G448" s="1084"/>
      <c r="H448" s="26"/>
      <c r="I448" s="1061" t="s">
        <v>253</v>
      </c>
      <c r="J448" s="1062"/>
      <c r="K448" s="1062"/>
      <c r="L448" s="1062"/>
      <c r="M448" s="1062"/>
      <c r="N448" s="1062"/>
      <c r="O448" s="1084"/>
    </row>
    <row r="449" spans="1:15" ht="20.100000000000001" customHeight="1">
      <c r="A449" s="1061" t="s">
        <v>74</v>
      </c>
      <c r="B449" s="1062"/>
      <c r="C449" s="1063"/>
      <c r="D449" s="31" t="s">
        <v>254</v>
      </c>
      <c r="E449" s="235" t="s">
        <v>70</v>
      </c>
      <c r="F449" s="235" t="s">
        <v>75</v>
      </c>
      <c r="G449" s="236" t="s">
        <v>76</v>
      </c>
      <c r="H449" s="26"/>
      <c r="I449" s="1061" t="s">
        <v>74</v>
      </c>
      <c r="J449" s="1062"/>
      <c r="K449" s="1063"/>
      <c r="L449" s="31" t="s">
        <v>254</v>
      </c>
      <c r="M449" s="235" t="s">
        <v>70</v>
      </c>
      <c r="N449" s="235" t="s">
        <v>75</v>
      </c>
      <c r="O449" s="236" t="s">
        <v>76</v>
      </c>
    </row>
    <row r="450" spans="1:15" ht="20.100000000000001" customHeight="1">
      <c r="A450" s="1085"/>
      <c r="B450" s="1086"/>
      <c r="C450" s="1087"/>
      <c r="D450" s="32"/>
      <c r="E450" s="33" t="s">
        <v>70</v>
      </c>
      <c r="F450" s="34"/>
      <c r="G450" s="35">
        <f>D450*F450</f>
        <v>0</v>
      </c>
      <c r="H450" s="26"/>
      <c r="I450" s="1085"/>
      <c r="J450" s="1086"/>
      <c r="K450" s="1087"/>
      <c r="L450" s="32"/>
      <c r="M450" s="33" t="s">
        <v>70</v>
      </c>
      <c r="N450" s="34"/>
      <c r="O450" s="35">
        <f>L450*N450</f>
        <v>0</v>
      </c>
    </row>
    <row r="451" spans="1:15" ht="20.100000000000001" customHeight="1">
      <c r="A451" s="1058"/>
      <c r="B451" s="1059"/>
      <c r="C451" s="1060"/>
      <c r="D451" s="36"/>
      <c r="E451" s="37" t="s">
        <v>70</v>
      </c>
      <c r="F451" s="36"/>
      <c r="G451" s="38">
        <f t="shared" ref="G451:G459" si="32">D451*F451</f>
        <v>0</v>
      </c>
      <c r="H451" s="26"/>
      <c r="I451" s="1058"/>
      <c r="J451" s="1059"/>
      <c r="K451" s="1060"/>
      <c r="L451" s="36"/>
      <c r="M451" s="37" t="s">
        <v>70</v>
      </c>
      <c r="N451" s="36"/>
      <c r="O451" s="38">
        <f t="shared" ref="O451:O459" si="33">L451*N451</f>
        <v>0</v>
      </c>
    </row>
    <row r="452" spans="1:15" ht="20.100000000000001" customHeight="1">
      <c r="A452" s="1058"/>
      <c r="B452" s="1059"/>
      <c r="C452" s="1060"/>
      <c r="D452" s="36"/>
      <c r="E452" s="37" t="s">
        <v>70</v>
      </c>
      <c r="F452" s="36"/>
      <c r="G452" s="38">
        <f t="shared" si="32"/>
        <v>0</v>
      </c>
      <c r="H452" s="26"/>
      <c r="I452" s="1058"/>
      <c r="J452" s="1059"/>
      <c r="K452" s="1060"/>
      <c r="L452" s="36"/>
      <c r="M452" s="37" t="s">
        <v>70</v>
      </c>
      <c r="N452" s="36"/>
      <c r="O452" s="38">
        <f t="shared" si="33"/>
        <v>0</v>
      </c>
    </row>
    <row r="453" spans="1:15" ht="20.100000000000001" customHeight="1">
      <c r="A453" s="1058"/>
      <c r="B453" s="1059"/>
      <c r="C453" s="1060"/>
      <c r="D453" s="36"/>
      <c r="E453" s="37" t="s">
        <v>70</v>
      </c>
      <c r="F453" s="36"/>
      <c r="G453" s="38">
        <f t="shared" si="32"/>
        <v>0</v>
      </c>
      <c r="H453" s="26"/>
      <c r="I453" s="1058"/>
      <c r="J453" s="1059"/>
      <c r="K453" s="1060"/>
      <c r="L453" s="36"/>
      <c r="M453" s="37" t="s">
        <v>70</v>
      </c>
      <c r="N453" s="36"/>
      <c r="O453" s="38">
        <f t="shared" si="33"/>
        <v>0</v>
      </c>
    </row>
    <row r="454" spans="1:15" ht="20.100000000000001" customHeight="1">
      <c r="A454" s="1058"/>
      <c r="B454" s="1059"/>
      <c r="C454" s="1060"/>
      <c r="D454" s="36"/>
      <c r="E454" s="37" t="s">
        <v>70</v>
      </c>
      <c r="F454" s="36"/>
      <c r="G454" s="38">
        <f t="shared" si="32"/>
        <v>0</v>
      </c>
      <c r="H454" s="26"/>
      <c r="I454" s="1058"/>
      <c r="J454" s="1059"/>
      <c r="K454" s="1060"/>
      <c r="L454" s="36"/>
      <c r="M454" s="37" t="s">
        <v>70</v>
      </c>
      <c r="N454" s="36"/>
      <c r="O454" s="38">
        <f t="shared" si="33"/>
        <v>0</v>
      </c>
    </row>
    <row r="455" spans="1:15" ht="20.100000000000001" customHeight="1">
      <c r="A455" s="1058"/>
      <c r="B455" s="1059"/>
      <c r="C455" s="1060"/>
      <c r="D455" s="36"/>
      <c r="E455" s="37" t="s">
        <v>70</v>
      </c>
      <c r="F455" s="36"/>
      <c r="G455" s="38">
        <f t="shared" si="32"/>
        <v>0</v>
      </c>
      <c r="H455" s="26"/>
      <c r="I455" s="1058"/>
      <c r="J455" s="1059"/>
      <c r="K455" s="1060"/>
      <c r="L455" s="36"/>
      <c r="M455" s="37" t="s">
        <v>70</v>
      </c>
      <c r="N455" s="36"/>
      <c r="O455" s="38">
        <f t="shared" si="33"/>
        <v>0</v>
      </c>
    </row>
    <row r="456" spans="1:15" ht="20.100000000000001" customHeight="1">
      <c r="A456" s="1058"/>
      <c r="B456" s="1059"/>
      <c r="C456" s="1060"/>
      <c r="D456" s="36"/>
      <c r="E456" s="37" t="s">
        <v>70</v>
      </c>
      <c r="F456" s="36"/>
      <c r="G456" s="38">
        <f t="shared" si="32"/>
        <v>0</v>
      </c>
      <c r="H456" s="26"/>
      <c r="I456" s="1058"/>
      <c r="J456" s="1059"/>
      <c r="K456" s="1060"/>
      <c r="L456" s="36"/>
      <c r="M456" s="37" t="s">
        <v>70</v>
      </c>
      <c r="N456" s="36"/>
      <c r="O456" s="38">
        <f t="shared" si="33"/>
        <v>0</v>
      </c>
    </row>
    <row r="457" spans="1:15" ht="20.100000000000001" customHeight="1">
      <c r="A457" s="1058"/>
      <c r="B457" s="1059"/>
      <c r="C457" s="1060"/>
      <c r="D457" s="36"/>
      <c r="E457" s="37" t="s">
        <v>70</v>
      </c>
      <c r="F457" s="36"/>
      <c r="G457" s="38">
        <f t="shared" si="32"/>
        <v>0</v>
      </c>
      <c r="H457" s="26"/>
      <c r="I457" s="1058"/>
      <c r="J457" s="1059"/>
      <c r="K457" s="1060"/>
      <c r="L457" s="36"/>
      <c r="M457" s="37" t="s">
        <v>70</v>
      </c>
      <c r="N457" s="36"/>
      <c r="O457" s="38">
        <f t="shared" si="33"/>
        <v>0</v>
      </c>
    </row>
    <row r="458" spans="1:15" ht="20.100000000000001" customHeight="1">
      <c r="A458" s="1058"/>
      <c r="B458" s="1059"/>
      <c r="C458" s="1060"/>
      <c r="D458" s="36"/>
      <c r="E458" s="37" t="s">
        <v>70</v>
      </c>
      <c r="F458" s="36"/>
      <c r="G458" s="38">
        <f t="shared" si="32"/>
        <v>0</v>
      </c>
      <c r="H458" s="26"/>
      <c r="I458" s="1058"/>
      <c r="J458" s="1059"/>
      <c r="K458" s="1060"/>
      <c r="L458" s="36"/>
      <c r="M458" s="37" t="s">
        <v>70</v>
      </c>
      <c r="N458" s="36"/>
      <c r="O458" s="38">
        <f t="shared" si="33"/>
        <v>0</v>
      </c>
    </row>
    <row r="459" spans="1:15" ht="20.100000000000001" customHeight="1">
      <c r="A459" s="1067"/>
      <c r="B459" s="1068"/>
      <c r="C459" s="1069"/>
      <c r="D459" s="36"/>
      <c r="E459" s="37" t="s">
        <v>70</v>
      </c>
      <c r="F459" s="36"/>
      <c r="G459" s="38">
        <f t="shared" si="32"/>
        <v>0</v>
      </c>
      <c r="H459" s="26"/>
      <c r="I459" s="1067"/>
      <c r="J459" s="1068"/>
      <c r="K459" s="1069"/>
      <c r="L459" s="36"/>
      <c r="M459" s="37" t="s">
        <v>70</v>
      </c>
      <c r="N459" s="36"/>
      <c r="O459" s="38">
        <f t="shared" si="33"/>
        <v>0</v>
      </c>
    </row>
    <row r="460" spans="1:15" ht="20.100000000000001" hidden="1" customHeight="1">
      <c r="A460" s="1070" t="s">
        <v>367</v>
      </c>
      <c r="B460" s="1071"/>
      <c r="C460" s="1072" t="s">
        <v>514</v>
      </c>
      <c r="D460" s="1073"/>
      <c r="E460" s="1072" t="s">
        <v>515</v>
      </c>
      <c r="F460" s="1073"/>
      <c r="G460" s="384" t="s">
        <v>516</v>
      </c>
      <c r="H460" s="26"/>
      <c r="I460" s="1070" t="s">
        <v>367</v>
      </c>
      <c r="J460" s="1071"/>
      <c r="K460" s="1072" t="s">
        <v>514</v>
      </c>
      <c r="L460" s="1073"/>
      <c r="M460" s="1072" t="s">
        <v>515</v>
      </c>
      <c r="N460" s="1073"/>
      <c r="O460" s="384" t="s">
        <v>516</v>
      </c>
    </row>
    <row r="461" spans="1:15" ht="20.100000000000001" hidden="1" customHeight="1">
      <c r="A461" s="1074" t="s">
        <v>513</v>
      </c>
      <c r="B461" s="1075"/>
      <c r="C461" s="1076"/>
      <c r="D461" s="1077"/>
      <c r="E461" s="1076"/>
      <c r="F461" s="1077"/>
      <c r="G461" s="520"/>
      <c r="H461" s="26"/>
      <c r="I461" s="1074" t="s">
        <v>513</v>
      </c>
      <c r="J461" s="1075"/>
      <c r="K461" s="1076"/>
      <c r="L461" s="1077"/>
      <c r="M461" s="1076"/>
      <c r="N461" s="1077"/>
      <c r="O461" s="520"/>
    </row>
    <row r="462" spans="1:15" ht="20.100000000000001" customHeight="1">
      <c r="A462" s="1078" t="s">
        <v>255</v>
      </c>
      <c r="B462" s="1079"/>
      <c r="C462" s="1079"/>
      <c r="D462" s="513"/>
      <c r="E462" s="514" t="s">
        <v>70</v>
      </c>
      <c r="F462" s="515"/>
      <c r="G462" s="39">
        <v>0</v>
      </c>
      <c r="H462" s="26"/>
      <c r="I462" s="1078" t="s">
        <v>255</v>
      </c>
      <c r="J462" s="1079"/>
      <c r="K462" s="1079"/>
      <c r="L462" s="513"/>
      <c r="M462" s="514" t="s">
        <v>70</v>
      </c>
      <c r="N462" s="515"/>
      <c r="O462" s="39">
        <v>0</v>
      </c>
    </row>
    <row r="463" spans="1:15" ht="20.100000000000001" customHeight="1">
      <c r="A463" s="1061" t="s">
        <v>256</v>
      </c>
      <c r="B463" s="1062"/>
      <c r="C463" s="1062"/>
      <c r="D463" s="1062"/>
      <c r="E463" s="1062"/>
      <c r="F463" s="1063"/>
      <c r="G463" s="39">
        <f>SUM(G450:G459)</f>
        <v>0</v>
      </c>
      <c r="H463" s="26"/>
      <c r="I463" s="1061" t="s">
        <v>256</v>
      </c>
      <c r="J463" s="1062"/>
      <c r="K463" s="1062"/>
      <c r="L463" s="1062"/>
      <c r="M463" s="1062"/>
      <c r="N463" s="1063"/>
      <c r="O463" s="39">
        <f>SUM(O450:O459)</f>
        <v>0</v>
      </c>
    </row>
    <row r="464" spans="1:15" ht="20.100000000000001" customHeight="1">
      <c r="A464" s="1064" t="s">
        <v>257</v>
      </c>
      <c r="B464" s="1065"/>
      <c r="C464" s="1065"/>
      <c r="D464" s="1065"/>
      <c r="E464" s="1065"/>
      <c r="F464" s="1066"/>
      <c r="G464" s="41"/>
      <c r="H464" s="26"/>
      <c r="I464" s="1064" t="s">
        <v>257</v>
      </c>
      <c r="J464" s="1065"/>
      <c r="K464" s="1065"/>
      <c r="L464" s="1065"/>
      <c r="M464" s="1065"/>
      <c r="N464" s="1066"/>
      <c r="O464" s="41"/>
    </row>
    <row r="465" spans="1:15" ht="20.100000000000001" customHeight="1">
      <c r="A465" s="1061" t="s">
        <v>258</v>
      </c>
      <c r="B465" s="1062"/>
      <c r="C465" s="1062"/>
      <c r="D465" s="1062"/>
      <c r="E465" s="1062"/>
      <c r="F465" s="1063"/>
      <c r="G465" s="39">
        <f>G463+G464</f>
        <v>0</v>
      </c>
      <c r="H465" s="26"/>
      <c r="I465" s="1061" t="s">
        <v>258</v>
      </c>
      <c r="J465" s="1062"/>
      <c r="K465" s="1062"/>
      <c r="L465" s="1062"/>
      <c r="M465" s="1062"/>
      <c r="N465" s="1063"/>
      <c r="O465" s="39">
        <f>O463+O464</f>
        <v>0</v>
      </c>
    </row>
    <row r="466" spans="1:15" ht="20.100000000000001" customHeight="1">
      <c r="G466" s="15">
        <v>35</v>
      </c>
      <c r="O466" s="15">
        <v>36</v>
      </c>
    </row>
    <row r="467" spans="1:15" ht="20.100000000000001" customHeight="1">
      <c r="A467" s="1093" t="s">
        <v>252</v>
      </c>
      <c r="B467" s="1094"/>
      <c r="C467" s="1103"/>
      <c r="D467" s="1104"/>
      <c r="E467" s="1104"/>
      <c r="F467" s="1104"/>
      <c r="G467" s="1105"/>
      <c r="H467" s="26"/>
      <c r="I467" s="1093" t="s">
        <v>252</v>
      </c>
      <c r="J467" s="1094"/>
      <c r="K467" s="1103"/>
      <c r="L467" s="1104"/>
      <c r="M467" s="1104"/>
      <c r="N467" s="1104"/>
      <c r="O467" s="1105"/>
    </row>
    <row r="468" spans="1:15" ht="20.100000000000001" customHeight="1">
      <c r="A468" s="1106" t="s">
        <v>73</v>
      </c>
      <c r="B468" s="1107"/>
      <c r="C468" s="1108"/>
      <c r="D468" s="1109"/>
      <c r="E468" s="1109"/>
      <c r="F468" s="1109"/>
      <c r="G468" s="1110"/>
      <c r="H468" s="26"/>
      <c r="I468" s="1106" t="s">
        <v>73</v>
      </c>
      <c r="J468" s="1107"/>
      <c r="K468" s="1108"/>
      <c r="L468" s="1109"/>
      <c r="M468" s="1109"/>
      <c r="N468" s="1109"/>
      <c r="O468" s="1110"/>
    </row>
    <row r="469" spans="1:15" ht="20.100000000000001" customHeight="1">
      <c r="A469" s="1099" t="s">
        <v>232</v>
      </c>
      <c r="B469" s="1100"/>
      <c r="C469" s="1111"/>
      <c r="D469" s="1112"/>
      <c r="E469" s="1113"/>
      <c r="F469" s="1114"/>
      <c r="G469" s="1115"/>
      <c r="H469" s="26"/>
      <c r="I469" s="1099" t="s">
        <v>232</v>
      </c>
      <c r="J469" s="1100"/>
      <c r="K469" s="1111"/>
      <c r="L469" s="1112"/>
      <c r="M469" s="1113"/>
      <c r="N469" s="1114"/>
      <c r="O469" s="1115"/>
    </row>
    <row r="470" spans="1:15" ht="20.100000000000001" customHeight="1">
      <c r="A470" s="1061" t="s">
        <v>233</v>
      </c>
      <c r="B470" s="1063"/>
      <c r="C470" s="1088"/>
      <c r="D470" s="1089"/>
      <c r="E470" s="1090"/>
      <c r="F470" s="1091"/>
      <c r="G470" s="1092"/>
      <c r="I470" s="1061" t="s">
        <v>233</v>
      </c>
      <c r="J470" s="1063"/>
      <c r="K470" s="1088"/>
      <c r="L470" s="1089"/>
      <c r="M470" s="1090"/>
      <c r="N470" s="1091"/>
      <c r="O470" s="1092"/>
    </row>
    <row r="471" spans="1:15" ht="20.100000000000001" customHeight="1">
      <c r="A471" s="1093" t="s">
        <v>234</v>
      </c>
      <c r="B471" s="1094"/>
      <c r="C471" s="1095">
        <f>C469-C470</f>
        <v>0</v>
      </c>
      <c r="D471" s="1096"/>
      <c r="E471" s="1097" t="s">
        <v>235</v>
      </c>
      <c r="F471" s="1098"/>
      <c r="G471" s="27" t="str">
        <f>IF(C471*C472=0,"",C471*C472)</f>
        <v/>
      </c>
      <c r="H471" s="26"/>
      <c r="I471" s="1093" t="s">
        <v>234</v>
      </c>
      <c r="J471" s="1094"/>
      <c r="K471" s="1095">
        <f>K469-K470</f>
        <v>0</v>
      </c>
      <c r="L471" s="1096"/>
      <c r="M471" s="1097" t="s">
        <v>235</v>
      </c>
      <c r="N471" s="1098"/>
      <c r="O471" s="27" t="str">
        <f>IF(K471*K472=0,"",K471*K472)</f>
        <v/>
      </c>
    </row>
    <row r="472" spans="1:15" ht="20.100000000000001" customHeight="1">
      <c r="A472" s="1099" t="s">
        <v>236</v>
      </c>
      <c r="B472" s="1100"/>
      <c r="C472" s="1101"/>
      <c r="D472" s="1102"/>
      <c r="E472" s="386"/>
      <c r="F472" s="387"/>
      <c r="G472" s="28"/>
      <c r="H472" s="26"/>
      <c r="I472" s="1099" t="s">
        <v>236</v>
      </c>
      <c r="J472" s="1100"/>
      <c r="K472" s="1101"/>
      <c r="L472" s="1102"/>
      <c r="M472" s="386"/>
      <c r="N472" s="387"/>
      <c r="O472" s="28"/>
    </row>
    <row r="473" spans="1:15" ht="20.100000000000001" customHeight="1">
      <c r="A473" s="1061" t="s">
        <v>237</v>
      </c>
      <c r="B473" s="1063"/>
      <c r="C473" s="1080" t="str">
        <f>IF(G471="","",SUM(F477:F486))</f>
        <v/>
      </c>
      <c r="D473" s="1081"/>
      <c r="E473" s="1082" t="s">
        <v>238</v>
      </c>
      <c r="F473" s="1083"/>
      <c r="G473" s="29" t="str">
        <f>IF(G471="","",C473/G471)</f>
        <v/>
      </c>
      <c r="H473" s="26"/>
      <c r="I473" s="1061" t="s">
        <v>237</v>
      </c>
      <c r="J473" s="1063"/>
      <c r="K473" s="1080" t="str">
        <f>IF(O471="","",SUM(N477:N486))</f>
        <v/>
      </c>
      <c r="L473" s="1081"/>
      <c r="M473" s="1082" t="s">
        <v>238</v>
      </c>
      <c r="N473" s="1083"/>
      <c r="O473" s="29" t="str">
        <f>IF(O471="","",K473/O471)</f>
        <v/>
      </c>
    </row>
    <row r="474" spans="1:15" ht="20.100000000000001" customHeight="1">
      <c r="A474" s="1061" t="s">
        <v>239</v>
      </c>
      <c r="B474" s="1063"/>
      <c r="C474" s="1080" t="str">
        <f>IF(G471="","",SUM(F477:F489))</f>
        <v/>
      </c>
      <c r="D474" s="1081"/>
      <c r="E474" s="1082" t="s">
        <v>240</v>
      </c>
      <c r="F474" s="1083"/>
      <c r="G474" s="30" t="str">
        <f>IF(G471="","",C474/G471)</f>
        <v/>
      </c>
      <c r="H474" s="26"/>
      <c r="I474" s="1061" t="s">
        <v>239</v>
      </c>
      <c r="J474" s="1063"/>
      <c r="K474" s="1080" t="str">
        <f>IF(O471="","",SUM(N477:N489))</f>
        <v/>
      </c>
      <c r="L474" s="1081"/>
      <c r="M474" s="1082" t="s">
        <v>240</v>
      </c>
      <c r="N474" s="1083"/>
      <c r="O474" s="30" t="str">
        <f>IF(O471="","",K474/O471)</f>
        <v/>
      </c>
    </row>
    <row r="475" spans="1:15" ht="20.100000000000001" customHeight="1">
      <c r="A475" s="1061" t="s">
        <v>253</v>
      </c>
      <c r="B475" s="1062"/>
      <c r="C475" s="1062"/>
      <c r="D475" s="1062"/>
      <c r="E475" s="1062"/>
      <c r="F475" s="1062"/>
      <c r="G475" s="1084"/>
      <c r="H475" s="26"/>
      <c r="I475" s="1061" t="s">
        <v>253</v>
      </c>
      <c r="J475" s="1062"/>
      <c r="K475" s="1062"/>
      <c r="L475" s="1062"/>
      <c r="M475" s="1062"/>
      <c r="N475" s="1062"/>
      <c r="O475" s="1084"/>
    </row>
    <row r="476" spans="1:15" ht="20.100000000000001" customHeight="1">
      <c r="A476" s="1061" t="s">
        <v>74</v>
      </c>
      <c r="B476" s="1062"/>
      <c r="C476" s="1063"/>
      <c r="D476" s="31" t="s">
        <v>254</v>
      </c>
      <c r="E476" s="235" t="s">
        <v>70</v>
      </c>
      <c r="F476" s="235" t="s">
        <v>75</v>
      </c>
      <c r="G476" s="236" t="s">
        <v>76</v>
      </c>
      <c r="H476" s="26"/>
      <c r="I476" s="1061" t="s">
        <v>74</v>
      </c>
      <c r="J476" s="1062"/>
      <c r="K476" s="1063"/>
      <c r="L476" s="31" t="s">
        <v>254</v>
      </c>
      <c r="M476" s="235" t="s">
        <v>70</v>
      </c>
      <c r="N476" s="235" t="s">
        <v>75</v>
      </c>
      <c r="O476" s="236" t="s">
        <v>76</v>
      </c>
    </row>
    <row r="477" spans="1:15" ht="20.100000000000001" customHeight="1">
      <c r="A477" s="1085"/>
      <c r="B477" s="1086"/>
      <c r="C477" s="1087"/>
      <c r="D477" s="32"/>
      <c r="E477" s="33" t="s">
        <v>70</v>
      </c>
      <c r="F477" s="34"/>
      <c r="G477" s="35">
        <f>D477*F477</f>
        <v>0</v>
      </c>
      <c r="H477" s="26"/>
      <c r="I477" s="1085"/>
      <c r="J477" s="1086"/>
      <c r="K477" s="1087"/>
      <c r="L477" s="32"/>
      <c r="M477" s="33" t="s">
        <v>70</v>
      </c>
      <c r="N477" s="34"/>
      <c r="O477" s="35">
        <f>L477*N477</f>
        <v>0</v>
      </c>
    </row>
    <row r="478" spans="1:15" ht="20.100000000000001" customHeight="1">
      <c r="A478" s="1058"/>
      <c r="B478" s="1059"/>
      <c r="C478" s="1060"/>
      <c r="D478" s="36"/>
      <c r="E478" s="37" t="s">
        <v>70</v>
      </c>
      <c r="F478" s="36"/>
      <c r="G478" s="38">
        <f t="shared" ref="G478:G486" si="34">D478*F478</f>
        <v>0</v>
      </c>
      <c r="H478" s="26"/>
      <c r="I478" s="1058"/>
      <c r="J478" s="1059"/>
      <c r="K478" s="1060"/>
      <c r="L478" s="36"/>
      <c r="M478" s="37" t="s">
        <v>70</v>
      </c>
      <c r="N478" s="36"/>
      <c r="O478" s="38">
        <f t="shared" ref="O478:O486" si="35">L478*N478</f>
        <v>0</v>
      </c>
    </row>
    <row r="479" spans="1:15" ht="20.100000000000001" customHeight="1">
      <c r="A479" s="1058"/>
      <c r="B479" s="1059"/>
      <c r="C479" s="1060"/>
      <c r="D479" s="36"/>
      <c r="E479" s="37" t="s">
        <v>70</v>
      </c>
      <c r="F479" s="36"/>
      <c r="G479" s="38">
        <f t="shared" si="34"/>
        <v>0</v>
      </c>
      <c r="H479" s="26"/>
      <c r="I479" s="1058"/>
      <c r="J479" s="1059"/>
      <c r="K479" s="1060"/>
      <c r="L479" s="36"/>
      <c r="M479" s="37" t="s">
        <v>70</v>
      </c>
      <c r="N479" s="36"/>
      <c r="O479" s="38">
        <f t="shared" si="35"/>
        <v>0</v>
      </c>
    </row>
    <row r="480" spans="1:15" ht="20.100000000000001" customHeight="1">
      <c r="A480" s="1058"/>
      <c r="B480" s="1059"/>
      <c r="C480" s="1060"/>
      <c r="D480" s="36"/>
      <c r="E480" s="37" t="s">
        <v>70</v>
      </c>
      <c r="F480" s="36"/>
      <c r="G480" s="38">
        <f t="shared" si="34"/>
        <v>0</v>
      </c>
      <c r="H480" s="26"/>
      <c r="I480" s="1058"/>
      <c r="J480" s="1059"/>
      <c r="K480" s="1060"/>
      <c r="L480" s="36"/>
      <c r="M480" s="37" t="s">
        <v>70</v>
      </c>
      <c r="N480" s="36"/>
      <c r="O480" s="38">
        <f t="shared" si="35"/>
        <v>0</v>
      </c>
    </row>
    <row r="481" spans="1:15" ht="20.100000000000001" customHeight="1">
      <c r="A481" s="1058"/>
      <c r="B481" s="1059"/>
      <c r="C481" s="1060"/>
      <c r="D481" s="36"/>
      <c r="E481" s="37" t="s">
        <v>70</v>
      </c>
      <c r="F481" s="36"/>
      <c r="G481" s="38">
        <f t="shared" si="34"/>
        <v>0</v>
      </c>
      <c r="H481" s="26"/>
      <c r="I481" s="1058"/>
      <c r="J481" s="1059"/>
      <c r="K481" s="1060"/>
      <c r="L481" s="36"/>
      <c r="M481" s="37" t="s">
        <v>70</v>
      </c>
      <c r="N481" s="36"/>
      <c r="O481" s="38">
        <f t="shared" si="35"/>
        <v>0</v>
      </c>
    </row>
    <row r="482" spans="1:15" ht="20.100000000000001" customHeight="1">
      <c r="A482" s="1058"/>
      <c r="B482" s="1059"/>
      <c r="C482" s="1060"/>
      <c r="D482" s="36"/>
      <c r="E482" s="37" t="s">
        <v>70</v>
      </c>
      <c r="F482" s="36"/>
      <c r="G482" s="38">
        <f t="shared" si="34"/>
        <v>0</v>
      </c>
      <c r="H482" s="26"/>
      <c r="I482" s="1058"/>
      <c r="J482" s="1059"/>
      <c r="K482" s="1060"/>
      <c r="L482" s="36"/>
      <c r="M482" s="37" t="s">
        <v>70</v>
      </c>
      <c r="N482" s="36"/>
      <c r="O482" s="38">
        <f t="shared" si="35"/>
        <v>0</v>
      </c>
    </row>
    <row r="483" spans="1:15" ht="20.100000000000001" customHeight="1">
      <c r="A483" s="1058"/>
      <c r="B483" s="1059"/>
      <c r="C483" s="1060"/>
      <c r="D483" s="36"/>
      <c r="E483" s="37" t="s">
        <v>70</v>
      </c>
      <c r="F483" s="36"/>
      <c r="G483" s="38">
        <f t="shared" si="34"/>
        <v>0</v>
      </c>
      <c r="H483" s="26"/>
      <c r="I483" s="1058"/>
      <c r="J483" s="1059"/>
      <c r="K483" s="1060"/>
      <c r="L483" s="36"/>
      <c r="M483" s="37" t="s">
        <v>70</v>
      </c>
      <c r="N483" s="36"/>
      <c r="O483" s="38">
        <f t="shared" si="35"/>
        <v>0</v>
      </c>
    </row>
    <row r="484" spans="1:15" ht="20.100000000000001" customHeight="1">
      <c r="A484" s="1058"/>
      <c r="B484" s="1059"/>
      <c r="C484" s="1060"/>
      <c r="D484" s="36"/>
      <c r="E484" s="37" t="s">
        <v>70</v>
      </c>
      <c r="F484" s="36"/>
      <c r="G484" s="38">
        <f t="shared" si="34"/>
        <v>0</v>
      </c>
      <c r="H484" s="26"/>
      <c r="I484" s="1058"/>
      <c r="J484" s="1059"/>
      <c r="K484" s="1060"/>
      <c r="L484" s="36"/>
      <c r="M484" s="37" t="s">
        <v>70</v>
      </c>
      <c r="N484" s="36"/>
      <c r="O484" s="38">
        <f t="shared" si="35"/>
        <v>0</v>
      </c>
    </row>
    <row r="485" spans="1:15" ht="20.100000000000001" customHeight="1">
      <c r="A485" s="1058"/>
      <c r="B485" s="1059"/>
      <c r="C485" s="1060"/>
      <c r="D485" s="36"/>
      <c r="E485" s="37" t="s">
        <v>70</v>
      </c>
      <c r="F485" s="36"/>
      <c r="G485" s="38">
        <f t="shared" si="34"/>
        <v>0</v>
      </c>
      <c r="H485" s="26"/>
      <c r="I485" s="1058"/>
      <c r="J485" s="1059"/>
      <c r="K485" s="1060"/>
      <c r="L485" s="36"/>
      <c r="M485" s="37" t="s">
        <v>70</v>
      </c>
      <c r="N485" s="36"/>
      <c r="O485" s="38">
        <f t="shared" si="35"/>
        <v>0</v>
      </c>
    </row>
    <row r="486" spans="1:15" ht="20.100000000000001" customHeight="1">
      <c r="A486" s="1067"/>
      <c r="B486" s="1068"/>
      <c r="C486" s="1069"/>
      <c r="D486" s="36"/>
      <c r="E486" s="37" t="s">
        <v>70</v>
      </c>
      <c r="F486" s="36"/>
      <c r="G486" s="38">
        <f t="shared" si="34"/>
        <v>0</v>
      </c>
      <c r="H486" s="26"/>
      <c r="I486" s="1067"/>
      <c r="J486" s="1068"/>
      <c r="K486" s="1069"/>
      <c r="L486" s="36"/>
      <c r="M486" s="37" t="s">
        <v>70</v>
      </c>
      <c r="N486" s="36"/>
      <c r="O486" s="38">
        <f t="shared" si="35"/>
        <v>0</v>
      </c>
    </row>
    <row r="487" spans="1:15" ht="20.100000000000001" hidden="1" customHeight="1">
      <c r="A487" s="1070" t="s">
        <v>367</v>
      </c>
      <c r="B487" s="1071"/>
      <c r="C487" s="1072" t="s">
        <v>514</v>
      </c>
      <c r="D487" s="1073"/>
      <c r="E487" s="1072" t="s">
        <v>515</v>
      </c>
      <c r="F487" s="1073"/>
      <c r="G487" s="384" t="s">
        <v>516</v>
      </c>
      <c r="H487" s="26"/>
      <c r="I487" s="1070" t="s">
        <v>367</v>
      </c>
      <c r="J487" s="1071"/>
      <c r="K487" s="1072" t="s">
        <v>514</v>
      </c>
      <c r="L487" s="1073"/>
      <c r="M487" s="1072" t="s">
        <v>515</v>
      </c>
      <c r="N487" s="1073"/>
      <c r="O487" s="384" t="s">
        <v>516</v>
      </c>
    </row>
    <row r="488" spans="1:15" ht="20.100000000000001" hidden="1" customHeight="1">
      <c r="A488" s="1074" t="s">
        <v>513</v>
      </c>
      <c r="B488" s="1075"/>
      <c r="C488" s="1076"/>
      <c r="D488" s="1077"/>
      <c r="E488" s="1076"/>
      <c r="F488" s="1077"/>
      <c r="G488" s="520"/>
      <c r="H488" s="26"/>
      <c r="I488" s="1074" t="s">
        <v>513</v>
      </c>
      <c r="J488" s="1075"/>
      <c r="K488" s="1076"/>
      <c r="L488" s="1077"/>
      <c r="M488" s="1076"/>
      <c r="N488" s="1077"/>
      <c r="O488" s="520"/>
    </row>
    <row r="489" spans="1:15" ht="20.100000000000001" customHeight="1">
      <c r="A489" s="1078" t="s">
        <v>255</v>
      </c>
      <c r="B489" s="1079"/>
      <c r="C489" s="1079"/>
      <c r="D489" s="513"/>
      <c r="E489" s="514" t="s">
        <v>70</v>
      </c>
      <c r="F489" s="515"/>
      <c r="G489" s="39">
        <v>0</v>
      </c>
      <c r="H489" s="26"/>
      <c r="I489" s="1078" t="s">
        <v>255</v>
      </c>
      <c r="J489" s="1079"/>
      <c r="K489" s="1079"/>
      <c r="L489" s="513"/>
      <c r="M489" s="514" t="s">
        <v>70</v>
      </c>
      <c r="N489" s="515"/>
      <c r="O489" s="39">
        <v>0</v>
      </c>
    </row>
    <row r="490" spans="1:15" ht="20.100000000000001" customHeight="1">
      <c r="A490" s="1061" t="s">
        <v>256</v>
      </c>
      <c r="B490" s="1062"/>
      <c r="C490" s="1062"/>
      <c r="D490" s="1062"/>
      <c r="E490" s="1062"/>
      <c r="F490" s="1063"/>
      <c r="G490" s="39">
        <f>SUM(G477:G486)</f>
        <v>0</v>
      </c>
      <c r="H490" s="26"/>
      <c r="I490" s="1061" t="s">
        <v>256</v>
      </c>
      <c r="J490" s="1062"/>
      <c r="K490" s="1062"/>
      <c r="L490" s="1062"/>
      <c r="M490" s="1062"/>
      <c r="N490" s="1063"/>
      <c r="O490" s="39">
        <f>SUM(O477:O486)</f>
        <v>0</v>
      </c>
    </row>
    <row r="491" spans="1:15" ht="20.100000000000001" customHeight="1">
      <c r="A491" s="1064" t="s">
        <v>257</v>
      </c>
      <c r="B491" s="1065"/>
      <c r="C491" s="1065"/>
      <c r="D491" s="1065"/>
      <c r="E491" s="1065"/>
      <c r="F491" s="1066"/>
      <c r="G491" s="41"/>
      <c r="H491" s="26"/>
      <c r="I491" s="1064" t="s">
        <v>257</v>
      </c>
      <c r="J491" s="1065"/>
      <c r="K491" s="1065"/>
      <c r="L491" s="1065"/>
      <c r="M491" s="1065"/>
      <c r="N491" s="1066"/>
      <c r="O491" s="41"/>
    </row>
    <row r="492" spans="1:15" ht="20.100000000000001" customHeight="1">
      <c r="A492" s="1061" t="s">
        <v>258</v>
      </c>
      <c r="B492" s="1062"/>
      <c r="C492" s="1062"/>
      <c r="D492" s="1062"/>
      <c r="E492" s="1062"/>
      <c r="F492" s="1063"/>
      <c r="G492" s="39">
        <f>G490+G491</f>
        <v>0</v>
      </c>
      <c r="H492" s="26"/>
      <c r="I492" s="1061" t="s">
        <v>258</v>
      </c>
      <c r="J492" s="1062"/>
      <c r="K492" s="1062"/>
      <c r="L492" s="1062"/>
      <c r="M492" s="1062"/>
      <c r="N492" s="1063"/>
      <c r="O492" s="39">
        <f>O490+O491</f>
        <v>0</v>
      </c>
    </row>
    <row r="493" spans="1:15" ht="20.100000000000001" customHeight="1">
      <c r="A493" s="388"/>
      <c r="B493" s="388"/>
      <c r="C493" s="389"/>
      <c r="D493" s="389"/>
      <c r="E493" s="389"/>
      <c r="F493" s="389"/>
      <c r="G493" s="389"/>
    </row>
  </sheetData>
  <mergeCells count="1560">
    <mergeCell ref="A443:B443"/>
    <mergeCell ref="C443:D443"/>
    <mergeCell ref="E443:G443"/>
    <mergeCell ref="I443:J443"/>
    <mergeCell ref="K443:L443"/>
    <mergeCell ref="M443:O443"/>
    <mergeCell ref="A444:B444"/>
    <mergeCell ref="C444:D444"/>
    <mergeCell ref="E444:F444"/>
    <mergeCell ref="I444:J444"/>
    <mergeCell ref="K444:L444"/>
    <mergeCell ref="M444:N444"/>
    <mergeCell ref="A450:C450"/>
    <mergeCell ref="I450:K450"/>
    <mergeCell ref="A451:C451"/>
    <mergeCell ref="I451:K451"/>
    <mergeCell ref="A452:C452"/>
    <mergeCell ref="I452:K452"/>
    <mergeCell ref="A449:C449"/>
    <mergeCell ref="I449:K449"/>
    <mergeCell ref="A445:B445"/>
    <mergeCell ref="C445:D445"/>
    <mergeCell ref="I445:J445"/>
    <mergeCell ref="K445:L445"/>
    <mergeCell ref="A446:B446"/>
    <mergeCell ref="C446:D446"/>
    <mergeCell ref="E446:F446"/>
    <mergeCell ref="I446:J446"/>
    <mergeCell ref="K446:L446"/>
    <mergeCell ref="M446:N446"/>
    <mergeCell ref="A447:B447"/>
    <mergeCell ref="C447:D447"/>
    <mergeCell ref="A144:B144"/>
    <mergeCell ref="C144:G144"/>
    <mergeCell ref="I144:J144"/>
    <mergeCell ref="K144:O144"/>
    <mergeCell ref="A145:B145"/>
    <mergeCell ref="C145:D145"/>
    <mergeCell ref="E145:G145"/>
    <mergeCell ref="I145:J145"/>
    <mergeCell ref="A433:B433"/>
    <mergeCell ref="I433:J433"/>
    <mergeCell ref="A413:B413"/>
    <mergeCell ref="I413:J413"/>
    <mergeCell ref="A414:B414"/>
    <mergeCell ref="I414:J414"/>
    <mergeCell ref="A434:B434"/>
    <mergeCell ref="I434:J434"/>
    <mergeCell ref="A415:B415"/>
    <mergeCell ref="C415:D415"/>
    <mergeCell ref="I415:J415"/>
    <mergeCell ref="K415:L415"/>
    <mergeCell ref="A427:C427"/>
    <mergeCell ref="I427:K427"/>
    <mergeCell ref="C197:G197"/>
    <mergeCell ref="I197:J197"/>
    <mergeCell ref="K197:O197"/>
    <mergeCell ref="A422:C422"/>
    <mergeCell ref="I422:K422"/>
    <mergeCell ref="A423:C423"/>
    <mergeCell ref="I423:K423"/>
    <mergeCell ref="A424:C424"/>
    <mergeCell ref="I424:K424"/>
    <mergeCell ref="A425:C425"/>
    <mergeCell ref="A84:C84"/>
    <mergeCell ref="I84:K84"/>
    <mergeCell ref="A85:F85"/>
    <mergeCell ref="I85:N85"/>
    <mergeCell ref="A86:F86"/>
    <mergeCell ref="I86:N86"/>
    <mergeCell ref="A90:B90"/>
    <mergeCell ref="I90:J90"/>
    <mergeCell ref="A89:B89"/>
    <mergeCell ref="I89:J89"/>
    <mergeCell ref="A87:F87"/>
    <mergeCell ref="I87:N87"/>
    <mergeCell ref="C89:G89"/>
    <mergeCell ref="K89:O89"/>
    <mergeCell ref="C90:G90"/>
    <mergeCell ref="K90:O90"/>
    <mergeCell ref="A100:C100"/>
    <mergeCell ref="I100:K100"/>
    <mergeCell ref="A98:C98"/>
    <mergeCell ref="I98:K98"/>
    <mergeCell ref="A99:C99"/>
    <mergeCell ref="I99:K99"/>
    <mergeCell ref="A91:B91"/>
    <mergeCell ref="C91:D91"/>
    <mergeCell ref="E91:G91"/>
    <mergeCell ref="I91:J91"/>
    <mergeCell ref="K91:L91"/>
    <mergeCell ref="M91:O91"/>
    <mergeCell ref="A92:B92"/>
    <mergeCell ref="C92:D92"/>
    <mergeCell ref="A95:B95"/>
    <mergeCell ref="C95:D95"/>
    <mergeCell ref="I78:K78"/>
    <mergeCell ref="A79:C79"/>
    <mergeCell ref="I79:K79"/>
    <mergeCell ref="A80:C80"/>
    <mergeCell ref="I80:K80"/>
    <mergeCell ref="A81:C81"/>
    <mergeCell ref="I81:K81"/>
    <mergeCell ref="A82:B82"/>
    <mergeCell ref="C82:D82"/>
    <mergeCell ref="E82:F82"/>
    <mergeCell ref="I82:J82"/>
    <mergeCell ref="K82:L82"/>
    <mergeCell ref="M82:N82"/>
    <mergeCell ref="C83:D83"/>
    <mergeCell ref="E83:F83"/>
    <mergeCell ref="K83:L83"/>
    <mergeCell ref="M83:N83"/>
    <mergeCell ref="A78:C78"/>
    <mergeCell ref="A71:C71"/>
    <mergeCell ref="I71:K71"/>
    <mergeCell ref="A62:B62"/>
    <mergeCell ref="I62:J62"/>
    <mergeCell ref="A65:B65"/>
    <mergeCell ref="C65:D65"/>
    <mergeCell ref="I65:J65"/>
    <mergeCell ref="K65:L65"/>
    <mergeCell ref="A63:B63"/>
    <mergeCell ref="I63:J63"/>
    <mergeCell ref="A64:B64"/>
    <mergeCell ref="C64:D64"/>
    <mergeCell ref="E65:G65"/>
    <mergeCell ref="A69:B69"/>
    <mergeCell ref="C69:D69"/>
    <mergeCell ref="E69:F69"/>
    <mergeCell ref="I69:J69"/>
    <mergeCell ref="K69:L69"/>
    <mergeCell ref="A67:B67"/>
    <mergeCell ref="C67:D67"/>
    <mergeCell ref="I67:J67"/>
    <mergeCell ref="K67:L67"/>
    <mergeCell ref="A68:B68"/>
    <mergeCell ref="C68:D68"/>
    <mergeCell ref="E68:F68"/>
    <mergeCell ref="I68:J68"/>
    <mergeCell ref="K68:L68"/>
    <mergeCell ref="A45:C45"/>
    <mergeCell ref="I45:K45"/>
    <mergeCell ref="A46:C46"/>
    <mergeCell ref="I46:K46"/>
    <mergeCell ref="A50:C50"/>
    <mergeCell ref="I50:K50"/>
    <mergeCell ref="A51:C51"/>
    <mergeCell ref="I51:K51"/>
    <mergeCell ref="A52:C52"/>
    <mergeCell ref="I52:K52"/>
    <mergeCell ref="A47:C47"/>
    <mergeCell ref="I47:K47"/>
    <mergeCell ref="A48:C48"/>
    <mergeCell ref="I48:K48"/>
    <mergeCell ref="A49:C49"/>
    <mergeCell ref="I49:K49"/>
    <mergeCell ref="I64:J64"/>
    <mergeCell ref="K64:L64"/>
    <mergeCell ref="A53:C53"/>
    <mergeCell ref="A54:C54"/>
    <mergeCell ref="I54:K54"/>
    <mergeCell ref="A55:B55"/>
    <mergeCell ref="C55:D55"/>
    <mergeCell ref="E55:F55"/>
    <mergeCell ref="I55:J55"/>
    <mergeCell ref="K55:L55"/>
    <mergeCell ref="C63:G63"/>
    <mergeCell ref="K63:O63"/>
    <mergeCell ref="E64:G64"/>
    <mergeCell ref="M64:O64"/>
    <mergeCell ref="M55:N55"/>
    <mergeCell ref="A56:B56"/>
    <mergeCell ref="A20:C20"/>
    <mergeCell ref="I20:K20"/>
    <mergeCell ref="A21:C21"/>
    <mergeCell ref="I21:K21"/>
    <mergeCell ref="A16:G16"/>
    <mergeCell ref="A26:C26"/>
    <mergeCell ref="I26:K26"/>
    <mergeCell ref="A27:C27"/>
    <mergeCell ref="I27:K27"/>
    <mergeCell ref="A22:C22"/>
    <mergeCell ref="I22:K22"/>
    <mergeCell ref="A23:C23"/>
    <mergeCell ref="I23:K23"/>
    <mergeCell ref="A24:C24"/>
    <mergeCell ref="I24:K24"/>
    <mergeCell ref="M39:N39"/>
    <mergeCell ref="A36:B36"/>
    <mergeCell ref="A38:B38"/>
    <mergeCell ref="C38:D38"/>
    <mergeCell ref="I38:J38"/>
    <mergeCell ref="K38:L38"/>
    <mergeCell ref="A39:B39"/>
    <mergeCell ref="C39:D39"/>
    <mergeCell ref="E39:F39"/>
    <mergeCell ref="I39:J39"/>
    <mergeCell ref="K39:L39"/>
    <mergeCell ref="A28:B28"/>
    <mergeCell ref="C28:D28"/>
    <mergeCell ref="E28:F28"/>
    <mergeCell ref="I28:J28"/>
    <mergeCell ref="K28:L28"/>
    <mergeCell ref="M28:N28"/>
    <mergeCell ref="K12:L12"/>
    <mergeCell ref="M14:N14"/>
    <mergeCell ref="A15:B15"/>
    <mergeCell ref="C15:D15"/>
    <mergeCell ref="E15:F15"/>
    <mergeCell ref="I15:J15"/>
    <mergeCell ref="K15:L15"/>
    <mergeCell ref="A11:B11"/>
    <mergeCell ref="C11:D11"/>
    <mergeCell ref="E11:G11"/>
    <mergeCell ref="I11:J11"/>
    <mergeCell ref="K11:L11"/>
    <mergeCell ref="M11:O11"/>
    <mergeCell ref="M15:N15"/>
    <mergeCell ref="M12:N12"/>
    <mergeCell ref="K14:L14"/>
    <mergeCell ref="A19:C19"/>
    <mergeCell ref="I19:K19"/>
    <mergeCell ref="A3:D3"/>
    <mergeCell ref="E3:G3"/>
    <mergeCell ref="A4:B4"/>
    <mergeCell ref="C4:D4"/>
    <mergeCell ref="E4:F4"/>
    <mergeCell ref="A8:B8"/>
    <mergeCell ref="C8:G8"/>
    <mergeCell ref="I8:J8"/>
    <mergeCell ref="K8:O8"/>
    <mergeCell ref="A5:B5"/>
    <mergeCell ref="C5:D5"/>
    <mergeCell ref="E5:F5"/>
    <mergeCell ref="A6:B6"/>
    <mergeCell ref="C6:D6"/>
    <mergeCell ref="E6:F6"/>
    <mergeCell ref="K110:L110"/>
    <mergeCell ref="A13:B13"/>
    <mergeCell ref="C13:D13"/>
    <mergeCell ref="I13:J13"/>
    <mergeCell ref="C9:G9"/>
    <mergeCell ref="I9:J9"/>
    <mergeCell ref="K9:O9"/>
    <mergeCell ref="A10:B10"/>
    <mergeCell ref="C10:D10"/>
    <mergeCell ref="E10:G10"/>
    <mergeCell ref="I10:J10"/>
    <mergeCell ref="K10:L10"/>
    <mergeCell ref="M10:O10"/>
    <mergeCell ref="A12:B12"/>
    <mergeCell ref="C12:D12"/>
    <mergeCell ref="E12:F12"/>
    <mergeCell ref="I12:J12"/>
    <mergeCell ref="E415:G415"/>
    <mergeCell ref="M415:O415"/>
    <mergeCell ref="A416:B416"/>
    <mergeCell ref="C416:D416"/>
    <mergeCell ref="E416:G416"/>
    <mergeCell ref="I416:J416"/>
    <mergeCell ref="K416:L416"/>
    <mergeCell ref="M416:O416"/>
    <mergeCell ref="A215:C215"/>
    <mergeCell ref="I215:K215"/>
    <mergeCell ref="A216:C216"/>
    <mergeCell ref="I216:K216"/>
    <mergeCell ref="M164:N164"/>
    <mergeCell ref="C163:D163"/>
    <mergeCell ref="I163:J163"/>
    <mergeCell ref="K163:L163"/>
    <mergeCell ref="A164:B164"/>
    <mergeCell ref="C164:D164"/>
    <mergeCell ref="E164:F164"/>
    <mergeCell ref="I164:J164"/>
    <mergeCell ref="K164:L164"/>
    <mergeCell ref="M163:N163"/>
    <mergeCell ref="A165:C165"/>
    <mergeCell ref="I165:K165"/>
    <mergeCell ref="A166:F166"/>
    <mergeCell ref="I166:N166"/>
    <mergeCell ref="A167:F167"/>
    <mergeCell ref="I167:N167"/>
    <mergeCell ref="A168:F168"/>
    <mergeCell ref="I168:N168"/>
    <mergeCell ref="A170:B170"/>
    <mergeCell ref="A190:B190"/>
    <mergeCell ref="A197:B197"/>
    <mergeCell ref="M244:N244"/>
    <mergeCell ref="A245:B245"/>
    <mergeCell ref="A230:B230"/>
    <mergeCell ref="C230:D230"/>
    <mergeCell ref="E230:F230"/>
    <mergeCell ref="I230:J230"/>
    <mergeCell ref="K230:L230"/>
    <mergeCell ref="M230:N230"/>
    <mergeCell ref="A231:B231"/>
    <mergeCell ref="C231:D231"/>
    <mergeCell ref="A219:C219"/>
    <mergeCell ref="I219:K219"/>
    <mergeCell ref="A217:B217"/>
    <mergeCell ref="C217:D217"/>
    <mergeCell ref="E217:F217"/>
    <mergeCell ref="I217:J217"/>
    <mergeCell ref="K217:L217"/>
    <mergeCell ref="A225:B225"/>
    <mergeCell ref="C225:G225"/>
    <mergeCell ref="I225:J225"/>
    <mergeCell ref="K225:O225"/>
    <mergeCell ref="A198:B198"/>
    <mergeCell ref="C198:G198"/>
    <mergeCell ref="I198:J198"/>
    <mergeCell ref="K198:O198"/>
    <mergeCell ref="A199:B199"/>
    <mergeCell ref="C199:D199"/>
    <mergeCell ref="E199:G199"/>
    <mergeCell ref="I199:J199"/>
    <mergeCell ref="K199:L199"/>
    <mergeCell ref="M199:O199"/>
    <mergeCell ref="A246:C246"/>
    <mergeCell ref="I246:K246"/>
    <mergeCell ref="A239:C239"/>
    <mergeCell ref="I239:K239"/>
    <mergeCell ref="A240:C240"/>
    <mergeCell ref="I240:K240"/>
    <mergeCell ref="A241:C241"/>
    <mergeCell ref="I241:K241"/>
    <mergeCell ref="A244:B244"/>
    <mergeCell ref="C244:D244"/>
    <mergeCell ref="E244:F244"/>
    <mergeCell ref="I244:J244"/>
    <mergeCell ref="K244:L244"/>
    <mergeCell ref="I226:J226"/>
    <mergeCell ref="K226:L226"/>
    <mergeCell ref="E231:F231"/>
    <mergeCell ref="I231:J231"/>
    <mergeCell ref="K231:L231"/>
    <mergeCell ref="A229:B229"/>
    <mergeCell ref="C229:D229"/>
    <mergeCell ref="I229:J229"/>
    <mergeCell ref="K229:L229"/>
    <mergeCell ref="A363:B363"/>
    <mergeCell ref="C363:D363"/>
    <mergeCell ref="I363:J363"/>
    <mergeCell ref="K363:L363"/>
    <mergeCell ref="A364:B364"/>
    <mergeCell ref="C364:D364"/>
    <mergeCell ref="I364:J364"/>
    <mergeCell ref="K364:L364"/>
    <mergeCell ref="A362:B362"/>
    <mergeCell ref="C362:D362"/>
    <mergeCell ref="I362:J362"/>
    <mergeCell ref="K362:L362"/>
    <mergeCell ref="A359:B359"/>
    <mergeCell ref="C359:G359"/>
    <mergeCell ref="I359:J359"/>
    <mergeCell ref="K359:O359"/>
    <mergeCell ref="A360:B360"/>
    <mergeCell ref="I360:J360"/>
    <mergeCell ref="A361:B361"/>
    <mergeCell ref="C361:D361"/>
    <mergeCell ref="E361:G361"/>
    <mergeCell ref="I361:J361"/>
    <mergeCell ref="K361:L361"/>
    <mergeCell ref="M361:O361"/>
    <mergeCell ref="E362:G362"/>
    <mergeCell ref="M362:O362"/>
    <mergeCell ref="E363:F363"/>
    <mergeCell ref="M363:N363"/>
    <mergeCell ref="A380:B380"/>
    <mergeCell ref="C380:D380"/>
    <mergeCell ref="E380:F380"/>
    <mergeCell ref="I380:J380"/>
    <mergeCell ref="K380:L380"/>
    <mergeCell ref="M380:N380"/>
    <mergeCell ref="A381:C381"/>
    <mergeCell ref="I381:K381"/>
    <mergeCell ref="A368:C368"/>
    <mergeCell ref="I368:K368"/>
    <mergeCell ref="A369:C369"/>
    <mergeCell ref="I369:K369"/>
    <mergeCell ref="A370:C370"/>
    <mergeCell ref="I370:K370"/>
    <mergeCell ref="A371:C371"/>
    <mergeCell ref="I371:K371"/>
    <mergeCell ref="A365:B365"/>
    <mergeCell ref="C365:D365"/>
    <mergeCell ref="E365:F365"/>
    <mergeCell ref="I365:J365"/>
    <mergeCell ref="K365:L365"/>
    <mergeCell ref="M365:N365"/>
    <mergeCell ref="A366:B366"/>
    <mergeCell ref="C366:D366"/>
    <mergeCell ref="E366:F366"/>
    <mergeCell ref="I366:J366"/>
    <mergeCell ref="K366:L366"/>
    <mergeCell ref="M366:N366"/>
    <mergeCell ref="A367:G367"/>
    <mergeCell ref="I367:O367"/>
    <mergeCell ref="A378:C378"/>
    <mergeCell ref="I378:K378"/>
    <mergeCell ref="A389:B389"/>
    <mergeCell ref="C389:D389"/>
    <mergeCell ref="I389:J389"/>
    <mergeCell ref="K389:L389"/>
    <mergeCell ref="A395:C395"/>
    <mergeCell ref="I395:K395"/>
    <mergeCell ref="A396:C396"/>
    <mergeCell ref="A392:B392"/>
    <mergeCell ref="C392:D392"/>
    <mergeCell ref="E392:F392"/>
    <mergeCell ref="I392:J392"/>
    <mergeCell ref="K392:L392"/>
    <mergeCell ref="M392:N392"/>
    <mergeCell ref="A393:B393"/>
    <mergeCell ref="C393:D393"/>
    <mergeCell ref="E393:F393"/>
    <mergeCell ref="I393:J393"/>
    <mergeCell ref="K393:L393"/>
    <mergeCell ref="M393:N393"/>
    <mergeCell ref="A394:G394"/>
    <mergeCell ref="I394:O394"/>
    <mergeCell ref="I396:K396"/>
    <mergeCell ref="A317:C317"/>
    <mergeCell ref="I317:K317"/>
    <mergeCell ref="A318:C318"/>
    <mergeCell ref="I318:K318"/>
    <mergeCell ref="A319:C319"/>
    <mergeCell ref="I319:K319"/>
    <mergeCell ref="A320:C320"/>
    <mergeCell ref="I320:K320"/>
    <mergeCell ref="A321:C321"/>
    <mergeCell ref="I321:K321"/>
    <mergeCell ref="A314:C314"/>
    <mergeCell ref="I314:K314"/>
    <mergeCell ref="A315:C315"/>
    <mergeCell ref="I315:K315"/>
    <mergeCell ref="A316:C316"/>
    <mergeCell ref="I316:K316"/>
    <mergeCell ref="A312:B312"/>
    <mergeCell ref="C312:D312"/>
    <mergeCell ref="E312:F312"/>
    <mergeCell ref="I312:J312"/>
    <mergeCell ref="K312:L312"/>
    <mergeCell ref="A322:C322"/>
    <mergeCell ref="I322:K322"/>
    <mergeCell ref="A323:C323"/>
    <mergeCell ref="I323:K323"/>
    <mergeCell ref="A324:C324"/>
    <mergeCell ref="I324:K324"/>
    <mergeCell ref="A325:B325"/>
    <mergeCell ref="C325:D325"/>
    <mergeCell ref="E325:F325"/>
    <mergeCell ref="I325:J325"/>
    <mergeCell ref="K325:L325"/>
    <mergeCell ref="M325:N325"/>
    <mergeCell ref="A326:B326"/>
    <mergeCell ref="C326:D326"/>
    <mergeCell ref="E326:F326"/>
    <mergeCell ref="I326:J326"/>
    <mergeCell ref="K326:L326"/>
    <mergeCell ref="M326:N326"/>
    <mergeCell ref="K333:O333"/>
    <mergeCell ref="A334:B334"/>
    <mergeCell ref="I334:J334"/>
    <mergeCell ref="A335:B335"/>
    <mergeCell ref="C335:D335"/>
    <mergeCell ref="E335:G335"/>
    <mergeCell ref="I335:J335"/>
    <mergeCell ref="K335:L335"/>
    <mergeCell ref="M335:O335"/>
    <mergeCell ref="A327:C327"/>
    <mergeCell ref="I327:K327"/>
    <mergeCell ref="A329:F329"/>
    <mergeCell ref="I329:N329"/>
    <mergeCell ref="A330:F330"/>
    <mergeCell ref="I330:N330"/>
    <mergeCell ref="A328:F328"/>
    <mergeCell ref="I328:N328"/>
    <mergeCell ref="A332:B332"/>
    <mergeCell ref="C332:G332"/>
    <mergeCell ref="I332:J332"/>
    <mergeCell ref="K332:O332"/>
    <mergeCell ref="C334:D334"/>
    <mergeCell ref="E334:G334"/>
    <mergeCell ref="K334:L334"/>
    <mergeCell ref="M334:O334"/>
    <mergeCell ref="A269:C269"/>
    <mergeCell ref="I269:K269"/>
    <mergeCell ref="A270:C270"/>
    <mergeCell ref="I270:K270"/>
    <mergeCell ref="M271:N271"/>
    <mergeCell ref="A347:C347"/>
    <mergeCell ref="I347:K347"/>
    <mergeCell ref="A348:C348"/>
    <mergeCell ref="I348:K348"/>
    <mergeCell ref="A349:C349"/>
    <mergeCell ref="I349:K349"/>
    <mergeCell ref="A350:C350"/>
    <mergeCell ref="I350:K350"/>
    <mergeCell ref="A351:C351"/>
    <mergeCell ref="I351:K351"/>
    <mergeCell ref="A342:C342"/>
    <mergeCell ref="I342:K342"/>
    <mergeCell ref="A343:C343"/>
    <mergeCell ref="I343:K343"/>
    <mergeCell ref="A344:C344"/>
    <mergeCell ref="I344:K344"/>
    <mergeCell ref="A345:C345"/>
    <mergeCell ref="I345:K345"/>
    <mergeCell ref="A346:C346"/>
    <mergeCell ref="I346:K346"/>
    <mergeCell ref="A336:B336"/>
    <mergeCell ref="C336:D336"/>
    <mergeCell ref="I336:J336"/>
    <mergeCell ref="K336:L336"/>
    <mergeCell ref="A333:B333"/>
    <mergeCell ref="C333:G333"/>
    <mergeCell ref="I333:J333"/>
    <mergeCell ref="A298:B298"/>
    <mergeCell ref="C298:D298"/>
    <mergeCell ref="E298:F298"/>
    <mergeCell ref="I298:J298"/>
    <mergeCell ref="K298:L298"/>
    <mergeCell ref="M298:N298"/>
    <mergeCell ref="A299:B299"/>
    <mergeCell ref="A283:B283"/>
    <mergeCell ref="I283:J283"/>
    <mergeCell ref="A284:B284"/>
    <mergeCell ref="I284:J284"/>
    <mergeCell ref="A285:B285"/>
    <mergeCell ref="C285:D285"/>
    <mergeCell ref="I285:J285"/>
    <mergeCell ref="K285:L285"/>
    <mergeCell ref="A273:C273"/>
    <mergeCell ref="I273:K273"/>
    <mergeCell ref="A297:C297"/>
    <mergeCell ref="I297:K297"/>
    <mergeCell ref="A280:B280"/>
    <mergeCell ref="C280:D280"/>
    <mergeCell ref="E280:G280"/>
    <mergeCell ref="I280:J280"/>
    <mergeCell ref="K280:L280"/>
    <mergeCell ref="M280:O280"/>
    <mergeCell ref="A281:B281"/>
    <mergeCell ref="C281:D281"/>
    <mergeCell ref="E281:G281"/>
    <mergeCell ref="I281:J281"/>
    <mergeCell ref="K281:L281"/>
    <mergeCell ref="M281:O281"/>
    <mergeCell ref="A274:F274"/>
    <mergeCell ref="A292:C292"/>
    <mergeCell ref="I292:K292"/>
    <mergeCell ref="A293:C293"/>
    <mergeCell ref="I293:K293"/>
    <mergeCell ref="A294:C294"/>
    <mergeCell ref="I294:K294"/>
    <mergeCell ref="A295:C295"/>
    <mergeCell ref="I295:K295"/>
    <mergeCell ref="A296:C296"/>
    <mergeCell ref="I296:K296"/>
    <mergeCell ref="A288:C288"/>
    <mergeCell ref="I288:K288"/>
    <mergeCell ref="A289:C289"/>
    <mergeCell ref="I289:K289"/>
    <mergeCell ref="A290:C290"/>
    <mergeCell ref="I290:K290"/>
    <mergeCell ref="A291:C291"/>
    <mergeCell ref="I291:K291"/>
    <mergeCell ref="A29:B29"/>
    <mergeCell ref="C29:D29"/>
    <mergeCell ref="E29:F29"/>
    <mergeCell ref="I29:J29"/>
    <mergeCell ref="K29:L29"/>
    <mergeCell ref="M29:N29"/>
    <mergeCell ref="A30:C30"/>
    <mergeCell ref="I30:K30"/>
    <mergeCell ref="I53:K53"/>
    <mergeCell ref="A31:F31"/>
    <mergeCell ref="I31:N31"/>
    <mergeCell ref="A35:B35"/>
    <mergeCell ref="I35:J35"/>
    <mergeCell ref="A37:B37"/>
    <mergeCell ref="C37:D37"/>
    <mergeCell ref="I37:J37"/>
    <mergeCell ref="K37:L37"/>
    <mergeCell ref="I36:J36"/>
    <mergeCell ref="A42:B42"/>
    <mergeCell ref="C42:D42"/>
    <mergeCell ref="A40:B40"/>
    <mergeCell ref="C40:D40"/>
    <mergeCell ref="I40:J40"/>
    <mergeCell ref="K40:L40"/>
    <mergeCell ref="A44:C44"/>
    <mergeCell ref="I44:K44"/>
    <mergeCell ref="E42:F42"/>
    <mergeCell ref="I42:J42"/>
    <mergeCell ref="K42:L42"/>
    <mergeCell ref="M42:N42"/>
    <mergeCell ref="A43:G43"/>
    <mergeCell ref="I43:O43"/>
    <mergeCell ref="P9:P18"/>
    <mergeCell ref="A32:F32"/>
    <mergeCell ref="I32:N32"/>
    <mergeCell ref="A33:F33"/>
    <mergeCell ref="I33:N33"/>
    <mergeCell ref="C35:G35"/>
    <mergeCell ref="K35:O35"/>
    <mergeCell ref="C36:G36"/>
    <mergeCell ref="K36:O36"/>
    <mergeCell ref="E37:G37"/>
    <mergeCell ref="M37:O37"/>
    <mergeCell ref="E38:G38"/>
    <mergeCell ref="M38:O38"/>
    <mergeCell ref="A41:B41"/>
    <mergeCell ref="C41:D41"/>
    <mergeCell ref="E41:F41"/>
    <mergeCell ref="I41:J41"/>
    <mergeCell ref="K41:L41"/>
    <mergeCell ref="M41:N41"/>
    <mergeCell ref="K13:L13"/>
    <mergeCell ref="A14:B14"/>
    <mergeCell ref="C14:D14"/>
    <mergeCell ref="E14:F14"/>
    <mergeCell ref="I14:J14"/>
    <mergeCell ref="I16:O16"/>
    <mergeCell ref="A17:C17"/>
    <mergeCell ref="I17:K17"/>
    <mergeCell ref="A18:C18"/>
    <mergeCell ref="I18:K18"/>
    <mergeCell ref="A25:C25"/>
    <mergeCell ref="I25:K25"/>
    <mergeCell ref="A9:B9"/>
    <mergeCell ref="C56:D56"/>
    <mergeCell ref="E56:F56"/>
    <mergeCell ref="I56:J56"/>
    <mergeCell ref="K56:L56"/>
    <mergeCell ref="M56:N56"/>
    <mergeCell ref="A57:C57"/>
    <mergeCell ref="I57:K57"/>
    <mergeCell ref="A58:F58"/>
    <mergeCell ref="I58:N58"/>
    <mergeCell ref="A59:F59"/>
    <mergeCell ref="I59:N59"/>
    <mergeCell ref="A60:F60"/>
    <mergeCell ref="I60:N60"/>
    <mergeCell ref="C62:G62"/>
    <mergeCell ref="K62:O62"/>
    <mergeCell ref="M65:O65"/>
    <mergeCell ref="A66:B66"/>
    <mergeCell ref="C66:D66"/>
    <mergeCell ref="E66:F66"/>
    <mergeCell ref="I66:J66"/>
    <mergeCell ref="K66:L66"/>
    <mergeCell ref="M66:N66"/>
    <mergeCell ref="M68:N68"/>
    <mergeCell ref="M69:N69"/>
    <mergeCell ref="A70:G70"/>
    <mergeCell ref="I70:O70"/>
    <mergeCell ref="E92:G92"/>
    <mergeCell ref="I92:J92"/>
    <mergeCell ref="K92:L92"/>
    <mergeCell ref="M92:O92"/>
    <mergeCell ref="A93:B93"/>
    <mergeCell ref="C93:D93"/>
    <mergeCell ref="E93:F93"/>
    <mergeCell ref="I93:J93"/>
    <mergeCell ref="K93:L93"/>
    <mergeCell ref="M93:N93"/>
    <mergeCell ref="A94:B94"/>
    <mergeCell ref="C94:D94"/>
    <mergeCell ref="I94:J94"/>
    <mergeCell ref="K94:L94"/>
    <mergeCell ref="A75:C75"/>
    <mergeCell ref="I75:K75"/>
    <mergeCell ref="A76:C76"/>
    <mergeCell ref="I76:K76"/>
    <mergeCell ref="A77:C77"/>
    <mergeCell ref="I77:K77"/>
    <mergeCell ref="A72:C72"/>
    <mergeCell ref="I72:K72"/>
    <mergeCell ref="A73:C73"/>
    <mergeCell ref="I73:K73"/>
    <mergeCell ref="A74:C74"/>
    <mergeCell ref="I74:K74"/>
    <mergeCell ref="A83:B83"/>
    <mergeCell ref="I83:J83"/>
    <mergeCell ref="E95:F95"/>
    <mergeCell ref="I95:J95"/>
    <mergeCell ref="K95:L95"/>
    <mergeCell ref="M95:N95"/>
    <mergeCell ref="A96:B96"/>
    <mergeCell ref="C96:D96"/>
    <mergeCell ref="E96:F96"/>
    <mergeCell ref="I96:J96"/>
    <mergeCell ref="K96:L96"/>
    <mergeCell ref="M96:N96"/>
    <mergeCell ref="A97:G97"/>
    <mergeCell ref="I97:O97"/>
    <mergeCell ref="A103:C103"/>
    <mergeCell ref="I103:K103"/>
    <mergeCell ref="A104:C104"/>
    <mergeCell ref="I104:K104"/>
    <mergeCell ref="A105:C105"/>
    <mergeCell ref="I105:K105"/>
    <mergeCell ref="A106:C106"/>
    <mergeCell ref="I106:K106"/>
    <mergeCell ref="A107:C107"/>
    <mergeCell ref="I107:K107"/>
    <mergeCell ref="A101:C101"/>
    <mergeCell ref="I101:K101"/>
    <mergeCell ref="A102:C102"/>
    <mergeCell ref="I102:K102"/>
    <mergeCell ref="A108:C108"/>
    <mergeCell ref="I108:K108"/>
    <mergeCell ref="C109:D109"/>
    <mergeCell ref="E109:F109"/>
    <mergeCell ref="K109:L109"/>
    <mergeCell ref="M109:N109"/>
    <mergeCell ref="E110:F110"/>
    <mergeCell ref="M110:N110"/>
    <mergeCell ref="A111:C111"/>
    <mergeCell ref="I111:K111"/>
    <mergeCell ref="A112:F112"/>
    <mergeCell ref="I112:N112"/>
    <mergeCell ref="A113:F113"/>
    <mergeCell ref="I113:N113"/>
    <mergeCell ref="A114:F114"/>
    <mergeCell ref="I114:N114"/>
    <mergeCell ref="A116:B116"/>
    <mergeCell ref="C116:G116"/>
    <mergeCell ref="I116:J116"/>
    <mergeCell ref="K116:O116"/>
    <mergeCell ref="A109:B109"/>
    <mergeCell ref="I109:J109"/>
    <mergeCell ref="A110:B110"/>
    <mergeCell ref="C110:D110"/>
    <mergeCell ref="I110:J110"/>
    <mergeCell ref="I119:J119"/>
    <mergeCell ref="K119:L119"/>
    <mergeCell ref="M119:O119"/>
    <mergeCell ref="A117:B117"/>
    <mergeCell ref="C117:G117"/>
    <mergeCell ref="I117:J117"/>
    <mergeCell ref="K117:O117"/>
    <mergeCell ref="A118:B118"/>
    <mergeCell ref="C118:D118"/>
    <mergeCell ref="E118:G118"/>
    <mergeCell ref="I118:J118"/>
    <mergeCell ref="K118:L118"/>
    <mergeCell ref="M118:O118"/>
    <mergeCell ref="A119:B119"/>
    <mergeCell ref="C119:D119"/>
    <mergeCell ref="E119:G119"/>
    <mergeCell ref="A120:B120"/>
    <mergeCell ref="C120:D120"/>
    <mergeCell ref="E120:F120"/>
    <mergeCell ref="I120:J120"/>
    <mergeCell ref="K120:L120"/>
    <mergeCell ref="M120:N120"/>
    <mergeCell ref="A121:B121"/>
    <mergeCell ref="C121:D121"/>
    <mergeCell ref="I121:J121"/>
    <mergeCell ref="K121:L121"/>
    <mergeCell ref="A122:B122"/>
    <mergeCell ref="C122:D122"/>
    <mergeCell ref="E122:F122"/>
    <mergeCell ref="I122:J122"/>
    <mergeCell ref="K122:L122"/>
    <mergeCell ref="M122:N122"/>
    <mergeCell ref="A123:B123"/>
    <mergeCell ref="C123:D123"/>
    <mergeCell ref="E123:F123"/>
    <mergeCell ref="I123:J123"/>
    <mergeCell ref="K123:L123"/>
    <mergeCell ref="M123:N123"/>
    <mergeCell ref="A124:G124"/>
    <mergeCell ref="I124:O124"/>
    <mergeCell ref="A128:C128"/>
    <mergeCell ref="I128:K128"/>
    <mergeCell ref="A129:C129"/>
    <mergeCell ref="I129:K129"/>
    <mergeCell ref="A130:C130"/>
    <mergeCell ref="I130:K130"/>
    <mergeCell ref="A131:C131"/>
    <mergeCell ref="I131:K131"/>
    <mergeCell ref="A132:C132"/>
    <mergeCell ref="I132:K132"/>
    <mergeCell ref="A127:C127"/>
    <mergeCell ref="I127:K127"/>
    <mergeCell ref="A125:C125"/>
    <mergeCell ref="I125:K125"/>
    <mergeCell ref="A126:C126"/>
    <mergeCell ref="I126:K126"/>
    <mergeCell ref="A133:C133"/>
    <mergeCell ref="I133:K133"/>
    <mergeCell ref="A134:C134"/>
    <mergeCell ref="I134:K134"/>
    <mergeCell ref="A135:C135"/>
    <mergeCell ref="I135:K135"/>
    <mergeCell ref="E136:F136"/>
    <mergeCell ref="M136:N136"/>
    <mergeCell ref="A138:C138"/>
    <mergeCell ref="I138:K138"/>
    <mergeCell ref="A139:F139"/>
    <mergeCell ref="I139:N139"/>
    <mergeCell ref="A140:F140"/>
    <mergeCell ref="I140:N140"/>
    <mergeCell ref="A141:F141"/>
    <mergeCell ref="I141:N141"/>
    <mergeCell ref="A143:B143"/>
    <mergeCell ref="C143:G143"/>
    <mergeCell ref="I143:J143"/>
    <mergeCell ref="K143:O143"/>
    <mergeCell ref="A136:B136"/>
    <mergeCell ref="C136:D136"/>
    <mergeCell ref="I136:J136"/>
    <mergeCell ref="K136:L136"/>
    <mergeCell ref="A137:B137"/>
    <mergeCell ref="C137:D137"/>
    <mergeCell ref="E137:F137"/>
    <mergeCell ref="I137:J137"/>
    <mergeCell ref="K137:L137"/>
    <mergeCell ref="M137:N137"/>
    <mergeCell ref="K145:L145"/>
    <mergeCell ref="M145:O145"/>
    <mergeCell ref="A146:B146"/>
    <mergeCell ref="C146:D146"/>
    <mergeCell ref="E146:G146"/>
    <mergeCell ref="I146:J146"/>
    <mergeCell ref="K146:L146"/>
    <mergeCell ref="M146:O146"/>
    <mergeCell ref="A147:B147"/>
    <mergeCell ref="C147:D147"/>
    <mergeCell ref="E147:F147"/>
    <mergeCell ref="I147:J147"/>
    <mergeCell ref="K147:L147"/>
    <mergeCell ref="M147:N147"/>
    <mergeCell ref="A148:B148"/>
    <mergeCell ref="C148:D148"/>
    <mergeCell ref="I148:J148"/>
    <mergeCell ref="K148:L148"/>
    <mergeCell ref="A149:B149"/>
    <mergeCell ref="C149:D149"/>
    <mergeCell ref="E149:F149"/>
    <mergeCell ref="I149:J149"/>
    <mergeCell ref="K149:L149"/>
    <mergeCell ref="M149:N149"/>
    <mergeCell ref="A150:B150"/>
    <mergeCell ref="C150:D150"/>
    <mergeCell ref="E150:F150"/>
    <mergeCell ref="I150:J150"/>
    <mergeCell ref="K150:L150"/>
    <mergeCell ref="M150:N150"/>
    <mergeCell ref="A151:G151"/>
    <mergeCell ref="I151:O151"/>
    <mergeCell ref="A153:C153"/>
    <mergeCell ref="I153:K153"/>
    <mergeCell ref="A154:C154"/>
    <mergeCell ref="I154:K154"/>
    <mergeCell ref="A152:C152"/>
    <mergeCell ref="I152:K152"/>
    <mergeCell ref="A155:C155"/>
    <mergeCell ref="I155:K155"/>
    <mergeCell ref="A156:C156"/>
    <mergeCell ref="I156:K156"/>
    <mergeCell ref="A157:C157"/>
    <mergeCell ref="I157:K157"/>
    <mergeCell ref="A158:C158"/>
    <mergeCell ref="I158:K158"/>
    <mergeCell ref="A159:C159"/>
    <mergeCell ref="I159:K159"/>
    <mergeCell ref="A160:C160"/>
    <mergeCell ref="I160:K160"/>
    <mergeCell ref="A161:C161"/>
    <mergeCell ref="I161:K161"/>
    <mergeCell ref="A162:C162"/>
    <mergeCell ref="I162:K162"/>
    <mergeCell ref="E163:F163"/>
    <mergeCell ref="A163:B163"/>
    <mergeCell ref="C170:G170"/>
    <mergeCell ref="I170:J170"/>
    <mergeCell ref="K170:O170"/>
    <mergeCell ref="A171:B171"/>
    <mergeCell ref="C171:G171"/>
    <mergeCell ref="I171:J171"/>
    <mergeCell ref="K171:O171"/>
    <mergeCell ref="A172:B172"/>
    <mergeCell ref="C172:D172"/>
    <mergeCell ref="E172:G172"/>
    <mergeCell ref="I172:J172"/>
    <mergeCell ref="K172:L172"/>
    <mergeCell ref="M172:O172"/>
    <mergeCell ref="A173:B173"/>
    <mergeCell ref="C173:D173"/>
    <mergeCell ref="E173:G173"/>
    <mergeCell ref="I173:J173"/>
    <mergeCell ref="K173:L173"/>
    <mergeCell ref="M173:O173"/>
    <mergeCell ref="A174:B174"/>
    <mergeCell ref="C174:D174"/>
    <mergeCell ref="E174:F174"/>
    <mergeCell ref="I174:J174"/>
    <mergeCell ref="K174:L174"/>
    <mergeCell ref="M174:N174"/>
    <mergeCell ref="A175:B175"/>
    <mergeCell ref="C175:D175"/>
    <mergeCell ref="I175:J175"/>
    <mergeCell ref="K175:L175"/>
    <mergeCell ref="A176:B176"/>
    <mergeCell ref="C176:D176"/>
    <mergeCell ref="E176:F176"/>
    <mergeCell ref="I176:J176"/>
    <mergeCell ref="K176:L176"/>
    <mergeCell ref="M176:N176"/>
    <mergeCell ref="A177:B177"/>
    <mergeCell ref="C177:D177"/>
    <mergeCell ref="E177:F177"/>
    <mergeCell ref="I177:J177"/>
    <mergeCell ref="K177:L177"/>
    <mergeCell ref="M177:N177"/>
    <mergeCell ref="A178:G178"/>
    <mergeCell ref="I178:O178"/>
    <mergeCell ref="A179:C179"/>
    <mergeCell ref="I179:K179"/>
    <mergeCell ref="A180:C180"/>
    <mergeCell ref="I180:K180"/>
    <mergeCell ref="A181:C181"/>
    <mergeCell ref="I181:K181"/>
    <mergeCell ref="A182:C182"/>
    <mergeCell ref="I182:K182"/>
    <mergeCell ref="A183:C183"/>
    <mergeCell ref="I183:K183"/>
    <mergeCell ref="A184:C184"/>
    <mergeCell ref="I184:K184"/>
    <mergeCell ref="A185:C185"/>
    <mergeCell ref="I185:K185"/>
    <mergeCell ref="A186:C186"/>
    <mergeCell ref="I186:K186"/>
    <mergeCell ref="A187:C187"/>
    <mergeCell ref="I187:K187"/>
    <mergeCell ref="A188:C188"/>
    <mergeCell ref="I188:K188"/>
    <mergeCell ref="A189:C189"/>
    <mergeCell ref="I189:K189"/>
    <mergeCell ref="A191:B191"/>
    <mergeCell ref="C191:D191"/>
    <mergeCell ref="E191:F191"/>
    <mergeCell ref="I191:J191"/>
    <mergeCell ref="K191:L191"/>
    <mergeCell ref="M191:N191"/>
    <mergeCell ref="A193:F193"/>
    <mergeCell ref="I193:N193"/>
    <mergeCell ref="A194:F194"/>
    <mergeCell ref="I194:N194"/>
    <mergeCell ref="A195:F195"/>
    <mergeCell ref="I195:N195"/>
    <mergeCell ref="C190:D190"/>
    <mergeCell ref="E190:F190"/>
    <mergeCell ref="I190:J190"/>
    <mergeCell ref="K190:L190"/>
    <mergeCell ref="M190:N190"/>
    <mergeCell ref="A192:C192"/>
    <mergeCell ref="I192:K192"/>
    <mergeCell ref="A200:B200"/>
    <mergeCell ref="C200:D200"/>
    <mergeCell ref="E200:G200"/>
    <mergeCell ref="I200:J200"/>
    <mergeCell ref="K200:L200"/>
    <mergeCell ref="M200:O200"/>
    <mergeCell ref="A201:B201"/>
    <mergeCell ref="C201:D201"/>
    <mergeCell ref="E201:F201"/>
    <mergeCell ref="I201:J201"/>
    <mergeCell ref="K201:L201"/>
    <mergeCell ref="M201:N201"/>
    <mergeCell ref="A202:B202"/>
    <mergeCell ref="C202:D202"/>
    <mergeCell ref="I202:J202"/>
    <mergeCell ref="K202:L202"/>
    <mergeCell ref="A203:B203"/>
    <mergeCell ref="C203:D203"/>
    <mergeCell ref="E203:F203"/>
    <mergeCell ref="I203:J203"/>
    <mergeCell ref="K203:L203"/>
    <mergeCell ref="M203:N203"/>
    <mergeCell ref="A204:B204"/>
    <mergeCell ref="C204:D204"/>
    <mergeCell ref="E204:F204"/>
    <mergeCell ref="I204:J204"/>
    <mergeCell ref="K204:L204"/>
    <mergeCell ref="M204:N204"/>
    <mergeCell ref="A205:G205"/>
    <mergeCell ref="I205:O205"/>
    <mergeCell ref="A206:C206"/>
    <mergeCell ref="I206:K206"/>
    <mergeCell ref="A207:C207"/>
    <mergeCell ref="I207:K207"/>
    <mergeCell ref="A208:C208"/>
    <mergeCell ref="I208:K208"/>
    <mergeCell ref="A209:C209"/>
    <mergeCell ref="I209:K209"/>
    <mergeCell ref="A210:C210"/>
    <mergeCell ref="I210:K210"/>
    <mergeCell ref="A211:C211"/>
    <mergeCell ref="I211:K211"/>
    <mergeCell ref="A212:C212"/>
    <mergeCell ref="I212:K212"/>
    <mergeCell ref="A213:C213"/>
    <mergeCell ref="I213:K213"/>
    <mergeCell ref="A214:C214"/>
    <mergeCell ref="I214:K214"/>
    <mergeCell ref="M217:N217"/>
    <mergeCell ref="A218:B218"/>
    <mergeCell ref="C218:D218"/>
    <mergeCell ref="E218:F218"/>
    <mergeCell ref="I218:J218"/>
    <mergeCell ref="K218:L218"/>
    <mergeCell ref="M218:N218"/>
    <mergeCell ref="A220:F220"/>
    <mergeCell ref="I220:N220"/>
    <mergeCell ref="A221:F221"/>
    <mergeCell ref="I221:N221"/>
    <mergeCell ref="A222:F222"/>
    <mergeCell ref="I222:N222"/>
    <mergeCell ref="A224:B224"/>
    <mergeCell ref="C224:G224"/>
    <mergeCell ref="I224:J224"/>
    <mergeCell ref="K224:O224"/>
    <mergeCell ref="M226:O226"/>
    <mergeCell ref="A227:B227"/>
    <mergeCell ref="C227:D227"/>
    <mergeCell ref="E227:G227"/>
    <mergeCell ref="I227:J227"/>
    <mergeCell ref="K227:L227"/>
    <mergeCell ref="M227:O227"/>
    <mergeCell ref="A228:B228"/>
    <mergeCell ref="C228:D228"/>
    <mergeCell ref="E228:F228"/>
    <mergeCell ref="I228:J228"/>
    <mergeCell ref="K228:L228"/>
    <mergeCell ref="M228:N228"/>
    <mergeCell ref="A226:B226"/>
    <mergeCell ref="C226:D226"/>
    <mergeCell ref="E226:G226"/>
    <mergeCell ref="M231:N231"/>
    <mergeCell ref="A232:G232"/>
    <mergeCell ref="I232:O232"/>
    <mergeCell ref="A233:C233"/>
    <mergeCell ref="I233:K233"/>
    <mergeCell ref="A234:C234"/>
    <mergeCell ref="I234:K234"/>
    <mergeCell ref="A235:C235"/>
    <mergeCell ref="I235:K235"/>
    <mergeCell ref="A236:C236"/>
    <mergeCell ref="I236:K236"/>
    <mergeCell ref="A237:C237"/>
    <mergeCell ref="I237:K237"/>
    <mergeCell ref="A238:C238"/>
    <mergeCell ref="I238:K238"/>
    <mergeCell ref="C245:D245"/>
    <mergeCell ref="E245:F245"/>
    <mergeCell ref="I245:J245"/>
    <mergeCell ref="K245:L245"/>
    <mergeCell ref="M245:N245"/>
    <mergeCell ref="A242:C242"/>
    <mergeCell ref="I242:K242"/>
    <mergeCell ref="A243:C243"/>
    <mergeCell ref="I243:K243"/>
    <mergeCell ref="A247:F247"/>
    <mergeCell ref="I247:N247"/>
    <mergeCell ref="A248:F248"/>
    <mergeCell ref="I248:N248"/>
    <mergeCell ref="A249:F249"/>
    <mergeCell ref="I249:N249"/>
    <mergeCell ref="A251:B251"/>
    <mergeCell ref="C251:G251"/>
    <mergeCell ref="I251:J251"/>
    <mergeCell ref="K251:O251"/>
    <mergeCell ref="A252:B252"/>
    <mergeCell ref="C252:G252"/>
    <mergeCell ref="I252:J252"/>
    <mergeCell ref="K252:O252"/>
    <mergeCell ref="A253:B253"/>
    <mergeCell ref="C253:D253"/>
    <mergeCell ref="E253:G253"/>
    <mergeCell ref="I253:J253"/>
    <mergeCell ref="K253:L253"/>
    <mergeCell ref="M253:O253"/>
    <mergeCell ref="A254:B254"/>
    <mergeCell ref="C254:D254"/>
    <mergeCell ref="E254:G254"/>
    <mergeCell ref="I254:J254"/>
    <mergeCell ref="K254:L254"/>
    <mergeCell ref="M254:O254"/>
    <mergeCell ref="A255:B255"/>
    <mergeCell ref="C255:D255"/>
    <mergeCell ref="E255:F255"/>
    <mergeCell ref="I255:J255"/>
    <mergeCell ref="K255:L255"/>
    <mergeCell ref="M255:N255"/>
    <mergeCell ref="A256:B256"/>
    <mergeCell ref="C256:D256"/>
    <mergeCell ref="I256:J256"/>
    <mergeCell ref="K256:L256"/>
    <mergeCell ref="A257:B257"/>
    <mergeCell ref="C257:D257"/>
    <mergeCell ref="E257:F257"/>
    <mergeCell ref="I257:J257"/>
    <mergeCell ref="K257:L257"/>
    <mergeCell ref="M257:N257"/>
    <mergeCell ref="C258:D258"/>
    <mergeCell ref="E258:F258"/>
    <mergeCell ref="K258:L258"/>
    <mergeCell ref="M258:N258"/>
    <mergeCell ref="A259:G259"/>
    <mergeCell ref="I259:O259"/>
    <mergeCell ref="A260:C260"/>
    <mergeCell ref="I260:K260"/>
    <mergeCell ref="A258:B258"/>
    <mergeCell ref="I258:J258"/>
    <mergeCell ref="A261:C261"/>
    <mergeCell ref="I261:K261"/>
    <mergeCell ref="A262:C262"/>
    <mergeCell ref="I262:K262"/>
    <mergeCell ref="A263:C263"/>
    <mergeCell ref="I263:K263"/>
    <mergeCell ref="A264:C264"/>
    <mergeCell ref="I264:K264"/>
    <mergeCell ref="A265:C265"/>
    <mergeCell ref="I265:K265"/>
    <mergeCell ref="A266:C266"/>
    <mergeCell ref="I266:K266"/>
    <mergeCell ref="A271:B271"/>
    <mergeCell ref="C271:D271"/>
    <mergeCell ref="E271:F271"/>
    <mergeCell ref="I271:J271"/>
    <mergeCell ref="K271:L271"/>
    <mergeCell ref="A278:B278"/>
    <mergeCell ref="C278:G278"/>
    <mergeCell ref="I278:J278"/>
    <mergeCell ref="K278:O278"/>
    <mergeCell ref="A279:B279"/>
    <mergeCell ref="C279:G279"/>
    <mergeCell ref="I279:J279"/>
    <mergeCell ref="K279:O279"/>
    <mergeCell ref="A272:B272"/>
    <mergeCell ref="C272:D272"/>
    <mergeCell ref="E272:F272"/>
    <mergeCell ref="I272:J272"/>
    <mergeCell ref="K272:L272"/>
    <mergeCell ref="M272:N272"/>
    <mergeCell ref="I274:N274"/>
    <mergeCell ref="A275:F275"/>
    <mergeCell ref="I275:N275"/>
    <mergeCell ref="A276:F276"/>
    <mergeCell ref="I276:N276"/>
    <mergeCell ref="A267:C267"/>
    <mergeCell ref="I267:K267"/>
    <mergeCell ref="A268:C268"/>
    <mergeCell ref="I268:K268"/>
    <mergeCell ref="A282:B282"/>
    <mergeCell ref="C282:D282"/>
    <mergeCell ref="E282:F282"/>
    <mergeCell ref="I282:J282"/>
    <mergeCell ref="K282:L282"/>
    <mergeCell ref="M282:N282"/>
    <mergeCell ref="C283:D283"/>
    <mergeCell ref="K283:L283"/>
    <mergeCell ref="C284:D284"/>
    <mergeCell ref="E284:F284"/>
    <mergeCell ref="K284:L284"/>
    <mergeCell ref="M284:N284"/>
    <mergeCell ref="E285:F285"/>
    <mergeCell ref="M285:N285"/>
    <mergeCell ref="A286:G286"/>
    <mergeCell ref="I286:O286"/>
    <mergeCell ref="A287:C287"/>
    <mergeCell ref="I287:K287"/>
    <mergeCell ref="C299:D299"/>
    <mergeCell ref="E299:F299"/>
    <mergeCell ref="I299:J299"/>
    <mergeCell ref="K299:L299"/>
    <mergeCell ref="M299:N299"/>
    <mergeCell ref="A301:F301"/>
    <mergeCell ref="I301:N301"/>
    <mergeCell ref="A302:F302"/>
    <mergeCell ref="I302:N302"/>
    <mergeCell ref="A303:F303"/>
    <mergeCell ref="I303:N303"/>
    <mergeCell ref="A305:B305"/>
    <mergeCell ref="C305:G305"/>
    <mergeCell ref="I305:J305"/>
    <mergeCell ref="K305:O305"/>
    <mergeCell ref="A306:B306"/>
    <mergeCell ref="C306:G306"/>
    <mergeCell ref="I306:J306"/>
    <mergeCell ref="K306:O306"/>
    <mergeCell ref="A300:C300"/>
    <mergeCell ref="I300:K300"/>
    <mergeCell ref="A307:B307"/>
    <mergeCell ref="C307:D307"/>
    <mergeCell ref="E307:G307"/>
    <mergeCell ref="I307:J307"/>
    <mergeCell ref="K307:L307"/>
    <mergeCell ref="M307:O307"/>
    <mergeCell ref="C308:D308"/>
    <mergeCell ref="E308:G308"/>
    <mergeCell ref="K308:L308"/>
    <mergeCell ref="M308:O308"/>
    <mergeCell ref="C309:D309"/>
    <mergeCell ref="E309:F309"/>
    <mergeCell ref="K309:L309"/>
    <mergeCell ref="M309:N309"/>
    <mergeCell ref="E311:F311"/>
    <mergeCell ref="M311:N311"/>
    <mergeCell ref="A313:G313"/>
    <mergeCell ref="I313:O313"/>
    <mergeCell ref="M312:N312"/>
    <mergeCell ref="A308:B308"/>
    <mergeCell ref="I308:J308"/>
    <mergeCell ref="A309:B309"/>
    <mergeCell ref="I309:J309"/>
    <mergeCell ref="A310:B310"/>
    <mergeCell ref="C310:D310"/>
    <mergeCell ref="I310:J310"/>
    <mergeCell ref="K310:L310"/>
    <mergeCell ref="A311:B311"/>
    <mergeCell ref="C311:D311"/>
    <mergeCell ref="I311:J311"/>
    <mergeCell ref="K311:L311"/>
    <mergeCell ref="E336:F336"/>
    <mergeCell ref="M336:N336"/>
    <mergeCell ref="E338:F338"/>
    <mergeCell ref="M338:N338"/>
    <mergeCell ref="A340:G340"/>
    <mergeCell ref="I340:O340"/>
    <mergeCell ref="A341:C341"/>
    <mergeCell ref="I341:K341"/>
    <mergeCell ref="M339:N339"/>
    <mergeCell ref="A338:B338"/>
    <mergeCell ref="C338:D338"/>
    <mergeCell ref="I338:J338"/>
    <mergeCell ref="K338:L338"/>
    <mergeCell ref="A339:B339"/>
    <mergeCell ref="C339:D339"/>
    <mergeCell ref="E339:F339"/>
    <mergeCell ref="I339:J339"/>
    <mergeCell ref="K339:L339"/>
    <mergeCell ref="A337:B337"/>
    <mergeCell ref="C337:D337"/>
    <mergeCell ref="I337:J337"/>
    <mergeCell ref="K337:L337"/>
    <mergeCell ref="A352:B352"/>
    <mergeCell ref="C352:D352"/>
    <mergeCell ref="E352:F352"/>
    <mergeCell ref="I352:J352"/>
    <mergeCell ref="K352:L352"/>
    <mergeCell ref="M352:N352"/>
    <mergeCell ref="A353:B353"/>
    <mergeCell ref="C353:D353"/>
    <mergeCell ref="E353:F353"/>
    <mergeCell ref="I353:J353"/>
    <mergeCell ref="K353:L353"/>
    <mergeCell ref="M353:N353"/>
    <mergeCell ref="A354:C354"/>
    <mergeCell ref="I354:K354"/>
    <mergeCell ref="A357:F357"/>
    <mergeCell ref="I357:N357"/>
    <mergeCell ref="C360:G360"/>
    <mergeCell ref="K360:O360"/>
    <mergeCell ref="A355:F355"/>
    <mergeCell ref="I355:N355"/>
    <mergeCell ref="A356:F356"/>
    <mergeCell ref="I356:N356"/>
    <mergeCell ref="A379:B379"/>
    <mergeCell ref="C379:D379"/>
    <mergeCell ref="E379:F379"/>
    <mergeCell ref="I379:J379"/>
    <mergeCell ref="K379:L379"/>
    <mergeCell ref="M379:N379"/>
    <mergeCell ref="A377:C377"/>
    <mergeCell ref="I377:K377"/>
    <mergeCell ref="A372:C372"/>
    <mergeCell ref="I372:K372"/>
    <mergeCell ref="A373:C373"/>
    <mergeCell ref="I373:K373"/>
    <mergeCell ref="A374:C374"/>
    <mergeCell ref="I374:K374"/>
    <mergeCell ref="A375:C375"/>
    <mergeCell ref="I375:K375"/>
    <mergeCell ref="A376:C376"/>
    <mergeCell ref="I376:K376"/>
    <mergeCell ref="A382:F382"/>
    <mergeCell ref="I382:N382"/>
    <mergeCell ref="A383:F383"/>
    <mergeCell ref="I383:N383"/>
    <mergeCell ref="A384:F384"/>
    <mergeCell ref="I384:N384"/>
    <mergeCell ref="C386:G386"/>
    <mergeCell ref="K386:O386"/>
    <mergeCell ref="C387:G387"/>
    <mergeCell ref="K387:O387"/>
    <mergeCell ref="E388:G388"/>
    <mergeCell ref="M388:O388"/>
    <mergeCell ref="E389:G389"/>
    <mergeCell ref="M389:O389"/>
    <mergeCell ref="A391:B391"/>
    <mergeCell ref="C391:D391"/>
    <mergeCell ref="I391:J391"/>
    <mergeCell ref="K391:L391"/>
    <mergeCell ref="A387:B387"/>
    <mergeCell ref="I387:J387"/>
    <mergeCell ref="A386:B386"/>
    <mergeCell ref="I386:J386"/>
    <mergeCell ref="A390:B390"/>
    <mergeCell ref="C390:D390"/>
    <mergeCell ref="E390:F390"/>
    <mergeCell ref="I390:J390"/>
    <mergeCell ref="K390:L390"/>
    <mergeCell ref="M390:N390"/>
    <mergeCell ref="A388:B388"/>
    <mergeCell ref="C388:D388"/>
    <mergeCell ref="I388:J388"/>
    <mergeCell ref="K388:L388"/>
    <mergeCell ref="A403:C403"/>
    <mergeCell ref="I403:K403"/>
    <mergeCell ref="A404:C404"/>
    <mergeCell ref="I404:K404"/>
    <mergeCell ref="A405:C405"/>
    <mergeCell ref="I405:K405"/>
    <mergeCell ref="A406:B406"/>
    <mergeCell ref="C406:D406"/>
    <mergeCell ref="E406:F406"/>
    <mergeCell ref="I406:J406"/>
    <mergeCell ref="K406:L406"/>
    <mergeCell ref="M406:N406"/>
    <mergeCell ref="A402:C402"/>
    <mergeCell ref="I402:K402"/>
    <mergeCell ref="A397:C397"/>
    <mergeCell ref="I397:K397"/>
    <mergeCell ref="A398:C398"/>
    <mergeCell ref="I398:K398"/>
    <mergeCell ref="A399:C399"/>
    <mergeCell ref="I399:K399"/>
    <mergeCell ref="A400:C400"/>
    <mergeCell ref="I400:K400"/>
    <mergeCell ref="A401:C401"/>
    <mergeCell ref="I401:K401"/>
    <mergeCell ref="A407:B407"/>
    <mergeCell ref="C407:D407"/>
    <mergeCell ref="E407:F407"/>
    <mergeCell ref="I407:J407"/>
    <mergeCell ref="K407:L407"/>
    <mergeCell ref="M407:N407"/>
    <mergeCell ref="A408:C408"/>
    <mergeCell ref="I408:K408"/>
    <mergeCell ref="A409:F409"/>
    <mergeCell ref="I409:N409"/>
    <mergeCell ref="A410:F410"/>
    <mergeCell ref="I410:N410"/>
    <mergeCell ref="A411:F411"/>
    <mergeCell ref="I411:N411"/>
    <mergeCell ref="C413:G413"/>
    <mergeCell ref="K413:O413"/>
    <mergeCell ref="C414:G414"/>
    <mergeCell ref="K414:O414"/>
    <mergeCell ref="A417:B417"/>
    <mergeCell ref="C417:D417"/>
    <mergeCell ref="E417:F417"/>
    <mergeCell ref="I417:J417"/>
    <mergeCell ref="K417:L417"/>
    <mergeCell ref="M417:N417"/>
    <mergeCell ref="A418:B418"/>
    <mergeCell ref="C418:D418"/>
    <mergeCell ref="I418:J418"/>
    <mergeCell ref="K418:L418"/>
    <mergeCell ref="A419:B419"/>
    <mergeCell ref="C419:D419"/>
    <mergeCell ref="E419:F419"/>
    <mergeCell ref="I419:J419"/>
    <mergeCell ref="K419:L419"/>
    <mergeCell ref="M419:N419"/>
    <mergeCell ref="A420:B420"/>
    <mergeCell ref="C420:D420"/>
    <mergeCell ref="E420:F420"/>
    <mergeCell ref="I420:J420"/>
    <mergeCell ref="K420:L420"/>
    <mergeCell ref="M420:N420"/>
    <mergeCell ref="A421:G421"/>
    <mergeCell ref="I421:O421"/>
    <mergeCell ref="A428:C428"/>
    <mergeCell ref="I428:K428"/>
    <mergeCell ref="A429:C429"/>
    <mergeCell ref="I429:K429"/>
    <mergeCell ref="A430:C430"/>
    <mergeCell ref="I430:K430"/>
    <mergeCell ref="A431:C431"/>
    <mergeCell ref="I431:K431"/>
    <mergeCell ref="A432:C432"/>
    <mergeCell ref="I432:K432"/>
    <mergeCell ref="C433:D433"/>
    <mergeCell ref="E433:F433"/>
    <mergeCell ref="K433:L433"/>
    <mergeCell ref="M433:N433"/>
    <mergeCell ref="C434:D434"/>
    <mergeCell ref="E434:F434"/>
    <mergeCell ref="K434:L434"/>
    <mergeCell ref="M434:N434"/>
    <mergeCell ref="I425:K425"/>
    <mergeCell ref="A426:C426"/>
    <mergeCell ref="I426:K426"/>
    <mergeCell ref="A435:C435"/>
    <mergeCell ref="I435:K435"/>
    <mergeCell ref="A436:F436"/>
    <mergeCell ref="I436:N436"/>
    <mergeCell ref="A437:F437"/>
    <mergeCell ref="I437:N437"/>
    <mergeCell ref="A438:F438"/>
    <mergeCell ref="I438:N438"/>
    <mergeCell ref="C440:G440"/>
    <mergeCell ref="K440:O440"/>
    <mergeCell ref="A441:B441"/>
    <mergeCell ref="C441:G441"/>
    <mergeCell ref="I441:J441"/>
    <mergeCell ref="K441:O441"/>
    <mergeCell ref="A442:B442"/>
    <mergeCell ref="C442:D442"/>
    <mergeCell ref="E442:G442"/>
    <mergeCell ref="I442:J442"/>
    <mergeCell ref="K442:L442"/>
    <mergeCell ref="M442:O442"/>
    <mergeCell ref="A440:B440"/>
    <mergeCell ref="I440:J440"/>
    <mergeCell ref="E447:F447"/>
    <mergeCell ref="I447:J447"/>
    <mergeCell ref="K447:L447"/>
    <mergeCell ref="M447:N447"/>
    <mergeCell ref="A448:G448"/>
    <mergeCell ref="I448:O448"/>
    <mergeCell ref="A453:C453"/>
    <mergeCell ref="I453:K453"/>
    <mergeCell ref="A454:C454"/>
    <mergeCell ref="I454:K454"/>
    <mergeCell ref="A455:C455"/>
    <mergeCell ref="I455:K455"/>
    <mergeCell ref="A456:C456"/>
    <mergeCell ref="I456:K456"/>
    <mergeCell ref="A457:C457"/>
    <mergeCell ref="I457:K457"/>
    <mergeCell ref="A458:C458"/>
    <mergeCell ref="I458:K458"/>
    <mergeCell ref="A459:C459"/>
    <mergeCell ref="I459:K459"/>
    <mergeCell ref="A460:B460"/>
    <mergeCell ref="C460:D460"/>
    <mergeCell ref="E460:F460"/>
    <mergeCell ref="I460:J460"/>
    <mergeCell ref="K460:L460"/>
    <mergeCell ref="M460:N460"/>
    <mergeCell ref="A461:B461"/>
    <mergeCell ref="C461:D461"/>
    <mergeCell ref="E461:F461"/>
    <mergeCell ref="I461:J461"/>
    <mergeCell ref="K461:L461"/>
    <mergeCell ref="M461:N461"/>
    <mergeCell ref="A462:C462"/>
    <mergeCell ref="I462:K462"/>
    <mergeCell ref="A463:F463"/>
    <mergeCell ref="I463:N463"/>
    <mergeCell ref="A464:F464"/>
    <mergeCell ref="I464:N464"/>
    <mergeCell ref="A465:F465"/>
    <mergeCell ref="I465:N465"/>
    <mergeCell ref="A467:B467"/>
    <mergeCell ref="C467:G467"/>
    <mergeCell ref="I467:J467"/>
    <mergeCell ref="K467:O467"/>
    <mergeCell ref="A468:B468"/>
    <mergeCell ref="C468:G468"/>
    <mergeCell ref="I468:J468"/>
    <mergeCell ref="K468:O468"/>
    <mergeCell ref="A469:B469"/>
    <mergeCell ref="C469:D469"/>
    <mergeCell ref="E469:G469"/>
    <mergeCell ref="I469:J469"/>
    <mergeCell ref="K469:L469"/>
    <mergeCell ref="M469:O469"/>
    <mergeCell ref="A470:B470"/>
    <mergeCell ref="C470:D470"/>
    <mergeCell ref="E470:G470"/>
    <mergeCell ref="I470:J470"/>
    <mergeCell ref="K470:L470"/>
    <mergeCell ref="M470:O470"/>
    <mergeCell ref="A471:B471"/>
    <mergeCell ref="C471:D471"/>
    <mergeCell ref="E471:F471"/>
    <mergeCell ref="I471:J471"/>
    <mergeCell ref="K471:L471"/>
    <mergeCell ref="M471:N471"/>
    <mergeCell ref="A472:B472"/>
    <mergeCell ref="C472:D472"/>
    <mergeCell ref="I472:J472"/>
    <mergeCell ref="K472:L472"/>
    <mergeCell ref="A473:B473"/>
    <mergeCell ref="C473:D473"/>
    <mergeCell ref="E473:F473"/>
    <mergeCell ref="I473:J473"/>
    <mergeCell ref="K473:L473"/>
    <mergeCell ref="M473:N473"/>
    <mergeCell ref="A474:B474"/>
    <mergeCell ref="C474:D474"/>
    <mergeCell ref="E474:F474"/>
    <mergeCell ref="I474:J474"/>
    <mergeCell ref="K474:L474"/>
    <mergeCell ref="M474:N474"/>
    <mergeCell ref="A475:G475"/>
    <mergeCell ref="I475:O475"/>
    <mergeCell ref="A476:C476"/>
    <mergeCell ref="I476:K476"/>
    <mergeCell ref="A477:C477"/>
    <mergeCell ref="I477:K477"/>
    <mergeCell ref="A478:C478"/>
    <mergeCell ref="I478:K478"/>
    <mergeCell ref="A479:C479"/>
    <mergeCell ref="I479:K479"/>
    <mergeCell ref="A480:C480"/>
    <mergeCell ref="I480:K480"/>
    <mergeCell ref="A481:C481"/>
    <mergeCell ref="I481:K481"/>
    <mergeCell ref="A482:C482"/>
    <mergeCell ref="I482:K482"/>
    <mergeCell ref="A483:C483"/>
    <mergeCell ref="I483:K483"/>
    <mergeCell ref="A484:C484"/>
    <mergeCell ref="I484:K484"/>
    <mergeCell ref="A490:F490"/>
    <mergeCell ref="I490:N490"/>
    <mergeCell ref="A491:F491"/>
    <mergeCell ref="I491:N491"/>
    <mergeCell ref="A492:F492"/>
    <mergeCell ref="I492:N492"/>
    <mergeCell ref="A485:C485"/>
    <mergeCell ref="I485:K485"/>
    <mergeCell ref="A486:C486"/>
    <mergeCell ref="I486:K486"/>
    <mergeCell ref="A487:B487"/>
    <mergeCell ref="C487:D487"/>
    <mergeCell ref="E487:F487"/>
    <mergeCell ref="I487:J487"/>
    <mergeCell ref="K487:L487"/>
    <mergeCell ref="M487:N487"/>
    <mergeCell ref="A488:B488"/>
    <mergeCell ref="C488:D488"/>
    <mergeCell ref="E488:F488"/>
    <mergeCell ref="I488:J488"/>
    <mergeCell ref="K488:L488"/>
    <mergeCell ref="M488:N488"/>
    <mergeCell ref="A489:C489"/>
    <mergeCell ref="I489:K489"/>
  </mergeCells>
  <phoneticPr fontId="8"/>
  <conditionalFormatting sqref="A28:A29 C28:C29 E28:E29">
    <cfRule type="expression" dxfId="109" priority="106" stopIfTrue="1">
      <formula>$G$4=TRUE</formula>
    </cfRule>
  </conditionalFormatting>
  <conditionalFormatting sqref="A55:A56 C55:C56 E55:E56">
    <cfRule type="expression" dxfId="108" priority="68" stopIfTrue="1">
      <formula>$G$4=TRUE</formula>
    </cfRule>
  </conditionalFormatting>
  <conditionalFormatting sqref="A82:A83 C82:C83 E82:E83">
    <cfRule type="expression" dxfId="107" priority="64" stopIfTrue="1">
      <formula>$G$4=TRUE</formula>
    </cfRule>
  </conditionalFormatting>
  <conditionalFormatting sqref="A109:A110 C109:C110 E109:E110">
    <cfRule type="expression" dxfId="106" priority="60" stopIfTrue="1">
      <formula>$G$4=TRUE</formula>
    </cfRule>
  </conditionalFormatting>
  <conditionalFormatting sqref="A136:A137 C136:C137 E136:E137">
    <cfRule type="expression" dxfId="105" priority="56" stopIfTrue="1">
      <formula>$G$4=TRUE</formula>
    </cfRule>
  </conditionalFormatting>
  <conditionalFormatting sqref="A163:A164 C163:C164 E163:E164">
    <cfRule type="expression" dxfId="104" priority="52" stopIfTrue="1">
      <formula>$G$4=TRUE</formula>
    </cfRule>
  </conditionalFormatting>
  <conditionalFormatting sqref="A190:A191 C190:C191 E190:E191">
    <cfRule type="expression" dxfId="103" priority="48" stopIfTrue="1">
      <formula>$G$4=TRUE</formula>
    </cfRule>
  </conditionalFormatting>
  <conditionalFormatting sqref="A217:A218 C217:C218 E217:E218">
    <cfRule type="expression" dxfId="102" priority="44" stopIfTrue="1">
      <formula>$G$4=TRUE</formula>
    </cfRule>
  </conditionalFormatting>
  <conditionalFormatting sqref="A244:A245 C244:C245 E244:E245">
    <cfRule type="expression" dxfId="101" priority="40" stopIfTrue="1">
      <formula>$G$4=TRUE</formula>
    </cfRule>
  </conditionalFormatting>
  <conditionalFormatting sqref="A271:A272 C271:C272 E271:E272">
    <cfRule type="expression" dxfId="100" priority="36" stopIfTrue="1">
      <formula>$G$4=TRUE</formula>
    </cfRule>
  </conditionalFormatting>
  <conditionalFormatting sqref="A298:A299 C298:C299 E298:E299">
    <cfRule type="expression" dxfId="99" priority="32" stopIfTrue="1">
      <formula>$G$4=TRUE</formula>
    </cfRule>
  </conditionalFormatting>
  <conditionalFormatting sqref="A325:A326 C325:C326 E325:E326">
    <cfRule type="expression" dxfId="98" priority="28" stopIfTrue="1">
      <formula>$G$4=TRUE</formula>
    </cfRule>
  </conditionalFormatting>
  <conditionalFormatting sqref="A352:A353 C352:C353 E352:E353">
    <cfRule type="expression" dxfId="97" priority="24" stopIfTrue="1">
      <formula>$G$4=TRUE</formula>
    </cfRule>
  </conditionalFormatting>
  <conditionalFormatting sqref="A379:A380 C379:C380 E379:E380">
    <cfRule type="expression" dxfId="96" priority="20" stopIfTrue="1">
      <formula>$G$4=TRUE</formula>
    </cfRule>
  </conditionalFormatting>
  <conditionalFormatting sqref="A406:A407 C406:C407 E406:E407">
    <cfRule type="expression" dxfId="95" priority="16" stopIfTrue="1">
      <formula>$G$4=TRUE</formula>
    </cfRule>
  </conditionalFormatting>
  <conditionalFormatting sqref="A433:A434 C433:C434 E433:E434">
    <cfRule type="expression" dxfId="94" priority="12" stopIfTrue="1">
      <formula>$G$4=TRUE</formula>
    </cfRule>
  </conditionalFormatting>
  <conditionalFormatting sqref="A460:A461 C460:C461 E460:E461">
    <cfRule type="expression" dxfId="93" priority="8" stopIfTrue="1">
      <formula>$G$4=TRUE</formula>
    </cfRule>
  </conditionalFormatting>
  <conditionalFormatting sqref="A487:A488 C487:C488 E487:E488">
    <cfRule type="expression" dxfId="92" priority="4" stopIfTrue="1">
      <formula>$G$4=TRUE</formula>
    </cfRule>
  </conditionalFormatting>
  <conditionalFormatting sqref="F18 A18:B27">
    <cfRule type="expression" dxfId="91" priority="108" stopIfTrue="1">
      <formula>#REF!=TRUE</formula>
    </cfRule>
  </conditionalFormatting>
  <conditionalFormatting sqref="F45 A45:B54">
    <cfRule type="expression" dxfId="90" priority="102" stopIfTrue="1">
      <formula>#REF!=TRUE</formula>
    </cfRule>
  </conditionalFormatting>
  <conditionalFormatting sqref="F72 A72:B81">
    <cfRule type="expression" dxfId="89" priority="100" stopIfTrue="1">
      <formula>#REF!=TRUE</formula>
    </cfRule>
  </conditionalFormatting>
  <conditionalFormatting sqref="F99 A99:B108">
    <cfRule type="expression" dxfId="88" priority="98" stopIfTrue="1">
      <formula>#REF!=TRUE</formula>
    </cfRule>
  </conditionalFormatting>
  <conditionalFormatting sqref="F126 A126:B135">
    <cfRule type="expression" dxfId="87" priority="96" stopIfTrue="1">
      <formula>#REF!=TRUE</formula>
    </cfRule>
  </conditionalFormatting>
  <conditionalFormatting sqref="F153 A153:B162">
    <cfRule type="expression" dxfId="86" priority="94" stopIfTrue="1">
      <formula>#REF!=TRUE</formula>
    </cfRule>
  </conditionalFormatting>
  <conditionalFormatting sqref="F180 A180:B189">
    <cfRule type="expression" dxfId="85" priority="92" stopIfTrue="1">
      <formula>#REF!=TRUE</formula>
    </cfRule>
  </conditionalFormatting>
  <conditionalFormatting sqref="F207 A207:B216">
    <cfRule type="expression" dxfId="84" priority="90" stopIfTrue="1">
      <formula>#REF!=TRUE</formula>
    </cfRule>
  </conditionalFormatting>
  <conditionalFormatting sqref="F234 A234:B243">
    <cfRule type="expression" dxfId="83" priority="88" stopIfTrue="1">
      <formula>#REF!=TRUE</formula>
    </cfRule>
  </conditionalFormatting>
  <conditionalFormatting sqref="F261 A261:B270">
    <cfRule type="expression" dxfId="82" priority="86" stopIfTrue="1">
      <formula>#REF!=TRUE</formula>
    </cfRule>
  </conditionalFormatting>
  <conditionalFormatting sqref="F288 A288:B297">
    <cfRule type="expression" dxfId="81" priority="84" stopIfTrue="1">
      <formula>#REF!=TRUE</formula>
    </cfRule>
  </conditionalFormatting>
  <conditionalFormatting sqref="F315 A315:B324">
    <cfRule type="expression" dxfId="80" priority="82" stopIfTrue="1">
      <formula>#REF!=TRUE</formula>
    </cfRule>
  </conditionalFormatting>
  <conditionalFormatting sqref="F342 A342:B351">
    <cfRule type="expression" dxfId="79" priority="80" stopIfTrue="1">
      <formula>#REF!=TRUE</formula>
    </cfRule>
  </conditionalFormatting>
  <conditionalFormatting sqref="F369 A369:B378">
    <cfRule type="expression" dxfId="78" priority="78" stopIfTrue="1">
      <formula>#REF!=TRUE</formula>
    </cfRule>
  </conditionalFormatting>
  <conditionalFormatting sqref="F396 A396:B405">
    <cfRule type="expression" dxfId="77" priority="76" stopIfTrue="1">
      <formula>#REF!=TRUE</formula>
    </cfRule>
  </conditionalFormatting>
  <conditionalFormatting sqref="F423 A423:B432">
    <cfRule type="expression" dxfId="76" priority="74" stopIfTrue="1">
      <formula>#REF!=TRUE</formula>
    </cfRule>
  </conditionalFormatting>
  <conditionalFormatting sqref="F450 A450:B459">
    <cfRule type="expression" dxfId="75" priority="72" stopIfTrue="1">
      <formula>#REF!=TRUE</formula>
    </cfRule>
  </conditionalFormatting>
  <conditionalFormatting sqref="F477 A477:B486">
    <cfRule type="expression" dxfId="74" priority="70" stopIfTrue="1">
      <formula>#REF!=TRUE</formula>
    </cfRule>
  </conditionalFormatting>
  <conditionalFormatting sqref="G28">
    <cfRule type="expression" dxfId="73" priority="105" stopIfTrue="1">
      <formula>$G$4=TRUE</formula>
    </cfRule>
  </conditionalFormatting>
  <conditionalFormatting sqref="G55">
    <cfRule type="expression" dxfId="72" priority="67" stopIfTrue="1">
      <formula>$G$4=TRUE</formula>
    </cfRule>
  </conditionalFormatting>
  <conditionalFormatting sqref="G82">
    <cfRule type="expression" dxfId="71" priority="63" stopIfTrue="1">
      <formula>$G$4=TRUE</formula>
    </cfRule>
  </conditionalFormatting>
  <conditionalFormatting sqref="G109">
    <cfRule type="expression" dxfId="70" priority="59" stopIfTrue="1">
      <formula>$G$4=TRUE</formula>
    </cfRule>
  </conditionalFormatting>
  <conditionalFormatting sqref="G136">
    <cfRule type="expression" dxfId="69" priority="55" stopIfTrue="1">
      <formula>$G$4=TRUE</formula>
    </cfRule>
  </conditionalFormatting>
  <conditionalFormatting sqref="G163">
    <cfRule type="expression" dxfId="68" priority="51" stopIfTrue="1">
      <formula>$G$4=TRUE</formula>
    </cfRule>
  </conditionalFormatting>
  <conditionalFormatting sqref="G190">
    <cfRule type="expression" dxfId="67" priority="47" stopIfTrue="1">
      <formula>$G$4=TRUE</formula>
    </cfRule>
  </conditionalFormatting>
  <conditionalFormatting sqref="G217">
    <cfRule type="expression" dxfId="66" priority="43" stopIfTrue="1">
      <formula>$G$4=TRUE</formula>
    </cfRule>
  </conditionalFormatting>
  <conditionalFormatting sqref="G244">
    <cfRule type="expression" dxfId="65" priority="39" stopIfTrue="1">
      <formula>$G$4=TRUE</formula>
    </cfRule>
  </conditionalFormatting>
  <conditionalFormatting sqref="G271">
    <cfRule type="expression" dxfId="64" priority="35" stopIfTrue="1">
      <formula>$G$4=TRUE</formula>
    </cfRule>
  </conditionalFormatting>
  <conditionalFormatting sqref="G298">
    <cfRule type="expression" dxfId="63" priority="31" stopIfTrue="1">
      <formula>$G$4=TRUE</formula>
    </cfRule>
  </conditionalFormatting>
  <conditionalFormatting sqref="G325">
    <cfRule type="expression" dxfId="62" priority="27" stopIfTrue="1">
      <formula>$G$4=TRUE</formula>
    </cfRule>
  </conditionalFormatting>
  <conditionalFormatting sqref="G352">
    <cfRule type="expression" dxfId="61" priority="23" stopIfTrue="1">
      <formula>$G$4=TRUE</formula>
    </cfRule>
  </conditionalFormatting>
  <conditionalFormatting sqref="G379">
    <cfRule type="expression" dxfId="60" priority="19" stopIfTrue="1">
      <formula>$G$4=TRUE</formula>
    </cfRule>
  </conditionalFormatting>
  <conditionalFormatting sqref="G406">
    <cfRule type="expression" dxfId="59" priority="15" stopIfTrue="1">
      <formula>$G$4=TRUE</formula>
    </cfRule>
  </conditionalFormatting>
  <conditionalFormatting sqref="G433">
    <cfRule type="expression" dxfId="58" priority="11" stopIfTrue="1">
      <formula>$G$4=TRUE</formula>
    </cfRule>
  </conditionalFormatting>
  <conditionalFormatting sqref="G460">
    <cfRule type="expression" dxfId="57" priority="7" stopIfTrue="1">
      <formula>$G$4=TRUE</formula>
    </cfRule>
  </conditionalFormatting>
  <conditionalFormatting sqref="G487">
    <cfRule type="expression" dxfId="56" priority="3" stopIfTrue="1">
      <formula>$G$4=TRUE</formula>
    </cfRule>
  </conditionalFormatting>
  <conditionalFormatting sqref="I28:I29 K28:K29 M28:M29">
    <cfRule type="expression" dxfId="55" priority="104" stopIfTrue="1">
      <formula>$G$4=TRUE</formula>
    </cfRule>
  </conditionalFormatting>
  <conditionalFormatting sqref="I55:I56 K55:K56 M55:M56">
    <cfRule type="expression" dxfId="54" priority="66" stopIfTrue="1">
      <formula>$G$4=TRUE</formula>
    </cfRule>
  </conditionalFormatting>
  <conditionalFormatting sqref="I82:I83 K82:K83 M82:M83">
    <cfRule type="expression" dxfId="53" priority="62" stopIfTrue="1">
      <formula>$G$4=TRUE</formula>
    </cfRule>
  </conditionalFormatting>
  <conditionalFormatting sqref="I109:I110 K109:K110 M109:M110">
    <cfRule type="expression" dxfId="52" priority="58" stopIfTrue="1">
      <formula>$G$4=TRUE</formula>
    </cfRule>
  </conditionalFormatting>
  <conditionalFormatting sqref="I136:I137 K136:K137 M136:M137">
    <cfRule type="expression" dxfId="51" priority="54" stopIfTrue="1">
      <formula>$G$4=TRUE</formula>
    </cfRule>
  </conditionalFormatting>
  <conditionalFormatting sqref="I163:I164 K163:K164 M163:M164">
    <cfRule type="expression" dxfId="50" priority="50" stopIfTrue="1">
      <formula>$G$4=TRUE</formula>
    </cfRule>
  </conditionalFormatting>
  <conditionalFormatting sqref="I190:I191 K190:K191 M190:M191">
    <cfRule type="expression" dxfId="49" priority="46" stopIfTrue="1">
      <formula>$G$4=TRUE</formula>
    </cfRule>
  </conditionalFormatting>
  <conditionalFormatting sqref="I217:I218 K217:K218 M217:M218">
    <cfRule type="expression" dxfId="48" priority="42" stopIfTrue="1">
      <formula>$G$4=TRUE</formula>
    </cfRule>
  </conditionalFormatting>
  <conditionalFormatting sqref="I244:I245 K244:K245 M244:M245">
    <cfRule type="expression" dxfId="47" priority="38" stopIfTrue="1">
      <formula>$G$4=TRUE</formula>
    </cfRule>
  </conditionalFormatting>
  <conditionalFormatting sqref="I271:I272 K271:K272 M271:M272">
    <cfRule type="expression" dxfId="46" priority="34" stopIfTrue="1">
      <formula>$G$4=TRUE</formula>
    </cfRule>
  </conditionalFormatting>
  <conditionalFormatting sqref="I298:I299 K298:K299 M298:M299">
    <cfRule type="expression" dxfId="45" priority="30" stopIfTrue="1">
      <formula>$G$4=TRUE</formula>
    </cfRule>
  </conditionalFormatting>
  <conditionalFormatting sqref="I325:I326 K325:K326 M325:M326">
    <cfRule type="expression" dxfId="44" priority="26" stopIfTrue="1">
      <formula>$G$4=TRUE</formula>
    </cfRule>
  </conditionalFormatting>
  <conditionalFormatting sqref="I352:I353 K352:K353 M352:M353">
    <cfRule type="expression" dxfId="43" priority="22" stopIfTrue="1">
      <formula>$G$4=TRUE</formula>
    </cfRule>
  </conditionalFormatting>
  <conditionalFormatting sqref="I379:I380 K379:K380 M379:M380">
    <cfRule type="expression" dxfId="42" priority="18" stopIfTrue="1">
      <formula>$G$4=TRUE</formula>
    </cfRule>
  </conditionalFormatting>
  <conditionalFormatting sqref="I406:I407 K406:K407 M406:M407">
    <cfRule type="expression" dxfId="41" priority="14" stopIfTrue="1">
      <formula>$G$4=TRUE</formula>
    </cfRule>
  </conditionalFormatting>
  <conditionalFormatting sqref="I433:I434 K433:K434 M433:M434">
    <cfRule type="expression" dxfId="40" priority="10" stopIfTrue="1">
      <formula>$G$4=TRUE</formula>
    </cfRule>
  </conditionalFormatting>
  <conditionalFormatting sqref="I460:I461 K460:K461 M460:M461">
    <cfRule type="expression" dxfId="39" priority="6" stopIfTrue="1">
      <formula>$G$4=TRUE</formula>
    </cfRule>
  </conditionalFormatting>
  <conditionalFormatting sqref="I487:I488 K487:K488 M487:M488">
    <cfRule type="expression" dxfId="38" priority="2" stopIfTrue="1">
      <formula>$G$4=TRUE</formula>
    </cfRule>
  </conditionalFormatting>
  <conditionalFormatting sqref="N18 I18:J27">
    <cfRule type="expression" dxfId="37" priority="107" stopIfTrue="1">
      <formula>#REF!=TRUE</formula>
    </cfRule>
  </conditionalFormatting>
  <conditionalFormatting sqref="N45 I45:J54">
    <cfRule type="expression" dxfId="36" priority="101" stopIfTrue="1">
      <formula>#REF!=TRUE</formula>
    </cfRule>
  </conditionalFormatting>
  <conditionalFormatting sqref="N72 I72:J81">
    <cfRule type="expression" dxfId="35" priority="99" stopIfTrue="1">
      <formula>#REF!=TRUE</formula>
    </cfRule>
  </conditionalFormatting>
  <conditionalFormatting sqref="N99 I99:J108">
    <cfRule type="expression" dxfId="34" priority="97" stopIfTrue="1">
      <formula>#REF!=TRUE</formula>
    </cfRule>
  </conditionalFormatting>
  <conditionalFormatting sqref="N126 I126:J135">
    <cfRule type="expression" dxfId="33" priority="95" stopIfTrue="1">
      <formula>#REF!=TRUE</formula>
    </cfRule>
  </conditionalFormatting>
  <conditionalFormatting sqref="N153 I153:J162">
    <cfRule type="expression" dxfId="32" priority="93" stopIfTrue="1">
      <formula>#REF!=TRUE</formula>
    </cfRule>
  </conditionalFormatting>
  <conditionalFormatting sqref="N180 I180:J189">
    <cfRule type="expression" dxfId="31" priority="91" stopIfTrue="1">
      <formula>#REF!=TRUE</formula>
    </cfRule>
  </conditionalFormatting>
  <conditionalFormatting sqref="N207 I207:J216">
    <cfRule type="expression" dxfId="30" priority="89" stopIfTrue="1">
      <formula>#REF!=TRUE</formula>
    </cfRule>
  </conditionalFormatting>
  <conditionalFormatting sqref="N234 I234:J243">
    <cfRule type="expression" dxfId="29" priority="87" stopIfTrue="1">
      <formula>#REF!=TRUE</formula>
    </cfRule>
  </conditionalFormatting>
  <conditionalFormatting sqref="N261 I261:J270">
    <cfRule type="expression" dxfId="28" priority="85" stopIfTrue="1">
      <formula>#REF!=TRUE</formula>
    </cfRule>
  </conditionalFormatting>
  <conditionalFormatting sqref="N288 I288:J297">
    <cfRule type="expression" dxfId="27" priority="83" stopIfTrue="1">
      <formula>#REF!=TRUE</formula>
    </cfRule>
  </conditionalFormatting>
  <conditionalFormatting sqref="N315 I315:J324">
    <cfRule type="expression" dxfId="26" priority="81" stopIfTrue="1">
      <formula>#REF!=TRUE</formula>
    </cfRule>
  </conditionalFormatting>
  <conditionalFormatting sqref="N342 I342:J351">
    <cfRule type="expression" dxfId="25" priority="79" stopIfTrue="1">
      <formula>#REF!=TRUE</formula>
    </cfRule>
  </conditionalFormatting>
  <conditionalFormatting sqref="N369 I369:J378">
    <cfRule type="expression" dxfId="24" priority="77" stopIfTrue="1">
      <formula>#REF!=TRUE</formula>
    </cfRule>
  </conditionalFormatting>
  <conditionalFormatting sqref="N396 I396:J405">
    <cfRule type="expression" dxfId="23" priority="75" stopIfTrue="1">
      <formula>#REF!=TRUE</formula>
    </cfRule>
  </conditionalFormatting>
  <conditionalFormatting sqref="N423 I423:J432">
    <cfRule type="expression" dxfId="22" priority="73" stopIfTrue="1">
      <formula>#REF!=TRUE</formula>
    </cfRule>
  </conditionalFormatting>
  <conditionalFormatting sqref="N450 I450:J459">
    <cfRule type="expression" dxfId="21" priority="71" stopIfTrue="1">
      <formula>#REF!=TRUE</formula>
    </cfRule>
  </conditionalFormatting>
  <conditionalFormatting sqref="N477 I477:J486">
    <cfRule type="expression" dxfId="20" priority="69" stopIfTrue="1">
      <formula>#REF!=TRUE</formula>
    </cfRule>
  </conditionalFormatting>
  <conditionalFormatting sqref="O28">
    <cfRule type="expression" dxfId="19" priority="103" stopIfTrue="1">
      <formula>$G$4=TRUE</formula>
    </cfRule>
  </conditionalFormatting>
  <conditionalFormatting sqref="O55">
    <cfRule type="expression" dxfId="18" priority="65" stopIfTrue="1">
      <formula>$G$4=TRUE</formula>
    </cfRule>
  </conditionalFormatting>
  <conditionalFormatting sqref="O82">
    <cfRule type="expression" dxfId="17" priority="61" stopIfTrue="1">
      <formula>$G$4=TRUE</formula>
    </cfRule>
  </conditionalFormatting>
  <conditionalFormatting sqref="O109">
    <cfRule type="expression" dxfId="16" priority="57" stopIfTrue="1">
      <formula>$G$4=TRUE</formula>
    </cfRule>
  </conditionalFormatting>
  <conditionalFormatting sqref="O136">
    <cfRule type="expression" dxfId="15" priority="53" stopIfTrue="1">
      <formula>$G$4=TRUE</formula>
    </cfRule>
  </conditionalFormatting>
  <conditionalFormatting sqref="O163">
    <cfRule type="expression" dxfId="14" priority="49" stopIfTrue="1">
      <formula>$G$4=TRUE</formula>
    </cfRule>
  </conditionalFormatting>
  <conditionalFormatting sqref="O190">
    <cfRule type="expression" dxfId="13" priority="45" stopIfTrue="1">
      <formula>$G$4=TRUE</formula>
    </cfRule>
  </conditionalFormatting>
  <conditionalFormatting sqref="O217">
    <cfRule type="expression" dxfId="12" priority="41" stopIfTrue="1">
      <formula>$G$4=TRUE</formula>
    </cfRule>
  </conditionalFormatting>
  <conditionalFormatting sqref="O244">
    <cfRule type="expression" dxfId="11" priority="37" stopIfTrue="1">
      <formula>$G$4=TRUE</formula>
    </cfRule>
  </conditionalFormatting>
  <conditionalFormatting sqref="O271">
    <cfRule type="expression" dxfId="10" priority="33" stopIfTrue="1">
      <formula>$G$4=TRUE</formula>
    </cfRule>
  </conditionalFormatting>
  <conditionalFormatting sqref="O298">
    <cfRule type="expression" dxfId="9" priority="29" stopIfTrue="1">
      <formula>$G$4=TRUE</formula>
    </cfRule>
  </conditionalFormatting>
  <conditionalFormatting sqref="O325">
    <cfRule type="expression" dxfId="8" priority="25" stopIfTrue="1">
      <formula>$G$4=TRUE</formula>
    </cfRule>
  </conditionalFormatting>
  <conditionalFormatting sqref="O352">
    <cfRule type="expression" dxfId="7" priority="21" stopIfTrue="1">
      <formula>$G$4=TRUE</formula>
    </cfRule>
  </conditionalFormatting>
  <conditionalFormatting sqref="O379">
    <cfRule type="expression" dxfId="6" priority="17" stopIfTrue="1">
      <formula>$G$4=TRUE</formula>
    </cfRule>
  </conditionalFormatting>
  <conditionalFormatting sqref="O406">
    <cfRule type="expression" dxfId="5" priority="13" stopIfTrue="1">
      <formula>$G$4=TRUE</formula>
    </cfRule>
  </conditionalFormatting>
  <conditionalFormatting sqref="O433">
    <cfRule type="expression" dxfId="4" priority="9" stopIfTrue="1">
      <formula>$G$4=TRUE</formula>
    </cfRule>
  </conditionalFormatting>
  <conditionalFormatting sqref="O460">
    <cfRule type="expression" dxfId="3" priority="5" stopIfTrue="1">
      <formula>$G$4=TRUE</formula>
    </cfRule>
  </conditionalFormatting>
  <conditionalFormatting sqref="O487">
    <cfRule type="expression" dxfId="2" priority="1" stopIfTrue="1">
      <formula>$G$4=TRUE</formula>
    </cfRule>
  </conditionalFormatting>
  <dataValidations count="5">
    <dataValidation allowBlank="1" showInputMessage="1" showErrorMessage="1" prompt="会場の席数に関する備考欄" sqref="O10 E10:G10 M10 N10:N11 O469 E280 F280:F281 G280 E37 M442 N442:N443 M37 F37:F38 G37 E64 N37:N38 O37 M64 F64:F65 G64 E91 N64:N65 O64 M118 F91:F92 G91 E145 N118:N119 O118 O442 F145:F146 G145 E469 F469:F470 G469 M91 E118 N91:N92 O91 F118:F119 G118 M415 N415:N416 O415 E442 F442:F443 G442 M172 N172:N173 O172 E199 F199:F200 G199 M145 N145:N146 O145 E172 F172:F173 G172 M226 N226:N227 O226 E253 F253:F254 G253 M199 N199:N200 O199 E226 F226:F227 G226 M388 N388:N389 O388 E415 F415:F416 G415 M361 N361:N362 O361 E388 F388:F389 G388 M334 N334:N335 O334 E361 F361:F362 G361 M307 N307:N308 O307 E334 F334:F335 G334 M280 N280:N281 O280 E307 F307:F308 G307 M253 N253:N254 O253 M469 N469:N470" xr:uid="{00000000-0002-0000-0800-000000000000}"/>
    <dataValidation type="whole" operator="lessThanOrEqual" allowBlank="1" showInputMessage="1" showErrorMessage="1" sqref="G32 O32 G302 G59 O59 G86 O86 G113 O140 G167 O464 G491 O113 G140 O437 G464 O194 G221 O167 G194 O248 G275 O221 G248 O410 G437 O383 G410 O356 G383 O329 G356 O302 G329 O275 O491" xr:uid="{00000000-0002-0000-0800-000001000000}">
      <formula1>0</formula1>
    </dataValidation>
    <dataValidation imeMode="off" allowBlank="1" showInputMessage="1" showErrorMessage="1" sqref="G28 E29 O28 M29 G55 E56 O55 M56 G82 E83 O82 M83 G109 E110 O109 M110 G136 E137 O136 M137 G163 E164 O163 M164 G190 E191 O190 M191 G217 E218 O217 M218 G244 E245 O244 M245 G271 E272 O271 M272 G298 E299 O298 M299 G325 E326 O325 M326 G352 E353 O352 M353 G379 E380 O379 M380 G406 E407 O406 M407 G433 E434 O433 M434 G460 E461 O460 M461 G487 E488 O487 M488" xr:uid="{066FA415-9FC8-4D41-AD42-9D8D275636E5}"/>
    <dataValidation imeMode="hiragana" allowBlank="1" showInputMessage="1" showErrorMessage="1" sqref="E28:E29 G28 A28:A29 C28:C29 M28:M29 O28 I28:I29 K28:K29 E55:E56 G55 A55:A56 C55:C56 M55:M56 O55 I55:I56 K55:K56 E82:E83 G82 A82:A83 C82:C83 M82:M83 O82 I82:I83 K82:K83 E109:E110 G109 A109:A110 C109:C110 M109:M110 O109 I109:I110 K109:K110 E136:E137 G136 A136:A137 C136:C137 M136:M137 O136 I136:I137 K136:K137 E163:E164 G163 A163:A164 C163:C164 M163:M164 O163 I163:I164 K163:K164 E190:E191 G190 A190:A191 C190:C191 M190:M191 O190 I190:I191 K190:K191 E217:E218 G217 A217:A218 C217:C218 M217:M218 O217 I217:I218 K217:K218 E244:E245 G244 A244:A245 C244:C245 M244:M245 O244 I244:I245 K244:K245 E271:E272 G271 A271:A272 C271:C272 M271:M272 O271 I271:I272 K271:K272 E298:E299 G298 A298:A299 C298:C299 M298:M299 O298 I298:I299 K298:K299 E325:E326 G325 A325:A326 C325:C326 M325:M326 O325 I325:I326 K325:K326 E352:E353 G352 A352:A353 C352:C353 M352:M353 O352 I352:I353 K352:K353 E379:E380 G379 A379:A380 C379:C380 M379:M380 O379 I379:I380 K379:K380 E406:E407 G406 A406:A407 C406:C407 M406:M407 O406 I406:I407 K406:K407 E433:E434 G433 A433:A434 C433:C434 M433:M434 O433 I433:I434 K433:K434 E460:E461 G460 A460:A461 C460:C461 M460:M461 O460 I460:I461 K460:K461 E487:E488 G487 A487:A488 C487:C488 M487:M488 O487 I487:I488 K487:K488" xr:uid="{9334FA14-04A7-42AD-804A-6B13AFE5A3CF}"/>
    <dataValidation allowBlank="1" showInputMessage="1" showErrorMessage="1" prompt="数字のみ入力" sqref="C10:D11" xr:uid="{10929A59-5FBA-4876-809A-CC452CB9B55A}"/>
  </dataValidations>
  <pageMargins left="0.70866141732283472" right="0.39370078740157483" top="0.6692913385826772" bottom="0.6692913385826772" header="0.31496062992125984" footer="0.31496062992125984"/>
  <pageSetup paperSize="9" scale="62" fitToHeight="0" orientation="portrait" cellComments="asDisplayed" r:id="rId1"/>
  <headerFooter scaleWithDoc="0">
    <oddFooter>&amp;R&amp;"ＭＳ ゴシック,標準"&amp;12整理番号：（事務局記入欄）</oddFooter>
  </headerFooter>
  <rowBreaks count="7" manualBreakCount="7">
    <brk id="107" max="14" man="1"/>
    <brk id="157" max="14" man="1"/>
    <brk id="207" max="14" man="1"/>
    <brk id="257" max="14" man="1"/>
    <brk id="307" max="14" man="1"/>
    <brk id="357" max="14" man="1"/>
    <brk id="40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はじめにお読みください</vt:lpstr>
      <vt:lpstr>交付申請書総表貼り付け欄</vt:lpstr>
      <vt:lpstr>総表</vt:lpstr>
      <vt:lpstr>個表1</vt:lpstr>
      <vt:lpstr>個表2</vt:lpstr>
      <vt:lpstr>支出決算書</vt:lpstr>
      <vt:lpstr>【非表示】経費一覧</vt:lpstr>
      <vt:lpstr>収支報告書</vt:lpstr>
      <vt:lpstr>別紙入場料詳細</vt:lpstr>
      <vt:lpstr>【非表示】分野・ジャンル</vt:lpstr>
      <vt:lpstr>別紙2 当日来場者数内訳</vt:lpstr>
      <vt:lpstr>支払申請書</vt:lpstr>
      <vt:lpstr>【非表示】経費一覧!Print_Area</vt:lpstr>
      <vt:lpstr>個表1!Print_Area</vt:lpstr>
      <vt:lpstr>個表2!Print_Area</vt:lpstr>
      <vt:lpstr>交付申請書総表貼り付け欄!Print_Area</vt:lpstr>
      <vt:lpstr>支出決算書!Print_Area</vt:lpstr>
      <vt:lpstr>支払申請書!Print_Area</vt:lpstr>
      <vt:lpstr>収支報告書!Print_Area</vt:lpstr>
      <vt:lpstr>総表!Print_Area</vt:lpstr>
      <vt:lpstr>'別紙2 当日来場者数内訳'!Print_Area</vt:lpstr>
      <vt:lpstr>別紙入場料詳細!Print_Area</vt:lpstr>
      <vt:lpstr>支出決算書!Print_Titles</vt:lpstr>
      <vt:lpstr>'別紙2 当日来場者数内訳'!Print_Titles</vt:lpstr>
      <vt:lpstr>演劇</vt:lpstr>
      <vt:lpstr>応募分野</vt:lpstr>
      <vt:lpstr>音楽</vt:lpstr>
      <vt:lpstr>音楽費</vt:lpstr>
      <vt:lpstr>会場費</vt:lpstr>
      <vt:lpstr>稽古費</vt:lpstr>
      <vt:lpstr>大衆芸能</vt:lpstr>
      <vt:lpstr>伝統芸能</vt:lpstr>
      <vt:lpstr>舞台費</vt:lpstr>
      <vt:lpstr>舞踊</vt:lpstr>
      <vt:lpstr>文芸費</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suzuki haruna</cp:lastModifiedBy>
  <cp:lastPrinted>2024-06-11T04:41:04Z</cp:lastPrinted>
  <dcterms:created xsi:type="dcterms:W3CDTF">2020-08-12T01:57:30Z</dcterms:created>
  <dcterms:modified xsi:type="dcterms:W3CDTF">2024-06-11T05:47:06Z</dcterms:modified>
</cp:coreProperties>
</file>