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updateLinks="never"/>
  <mc:AlternateContent xmlns:mc="http://schemas.openxmlformats.org/markup-compatibility/2006">
    <mc:Choice Requires="x15">
      <x15ac:absPath xmlns:x15ac="http://schemas.microsoft.com/office/spreadsheetml/2010/11/ac" url="K:\基金部\基金部全体共用フォルダ\ダウンロード用様式格納庫\ダウンロード用様式（芸活課）\R6\04_実績報告書(中止廃止、申請取下げ)\03_舞台芸術等総合支援事業（国際芸術交流）\"/>
    </mc:Choice>
  </mc:AlternateContent>
  <xr:revisionPtr revIDLastSave="0" documentId="8_{3832BE83-9B78-450A-843A-3E7F839E8B75}" xr6:coauthVersionLast="47" xr6:coauthVersionMax="47" xr10:uidLastSave="{00000000-0000-0000-0000-000000000000}"/>
  <bookViews>
    <workbookView xWindow="-120" yWindow="-120" windowWidth="29040" windowHeight="15840" tabRatio="938" activeTab="2" xr2:uid="{00000000-000D-0000-FFFF-FFFF00000000}"/>
  </bookViews>
  <sheets>
    <sheet name="はじめにお読みください" sheetId="65" r:id="rId1"/>
    <sheet name="交付申請書総表貼り付け欄" sheetId="66" r:id="rId2"/>
    <sheet name="総表" sheetId="46" r:id="rId3"/>
    <sheet name="個表A (1)" sheetId="23" r:id="rId4"/>
    <sheet name="個表A (2)" sheetId="67" r:id="rId5"/>
    <sheet name="個表B" sheetId="64" r:id="rId6"/>
    <sheet name="支出決算書" sheetId="49" r:id="rId7"/>
    <sheet name="【非表示】経費一覧" sheetId="33" state="hidden" r:id="rId8"/>
    <sheet name="収入" sheetId="59" r:id="rId9"/>
    <sheet name="別紙入場料詳細" sheetId="48" r:id="rId10"/>
    <sheet name="【非表示】分野・ジャンル" sheetId="42" state="hidden" r:id="rId11"/>
    <sheet name="別紙2 当日来場者数内訳" sheetId="68" r:id="rId12"/>
    <sheet name="支払申請書" sheetId="69" r:id="rId13"/>
  </sheets>
  <definedNames>
    <definedName name="_xlnm._FilterDatabase" localSheetId="7" hidden="1">【非表示】経費一覧!$A$1:$D$1</definedName>
    <definedName name="_xlnm.Print_Area" localSheetId="7">【非表示】経費一覧!$A$1:$D$93</definedName>
    <definedName name="_xlnm.Print_Area" localSheetId="3">'個表A (1)'!$B$1:$M$60</definedName>
    <definedName name="_xlnm.Print_Area" localSheetId="4">'個表A (2)'!$B$1:$M$219</definedName>
    <definedName name="_xlnm.Print_Area" localSheetId="5">個表B!$A$1:$J$92</definedName>
    <definedName name="_xlnm.Print_Area" localSheetId="1">交付申請書総表貼り付け欄!$A$1:$J$64</definedName>
    <definedName name="_xlnm.Print_Area" localSheetId="6">支出決算書!$B$1:$O$125</definedName>
    <definedName name="_xlnm.Print_Area" localSheetId="12">支払申請書!$A$1:$L$32</definedName>
    <definedName name="_xlnm.Print_Area" localSheetId="8">収入!$A$1:$I$78</definedName>
    <definedName name="_xlnm.Print_Area" localSheetId="2">総表!$A$1:$K$66</definedName>
    <definedName name="_xlnm.Print_Area" localSheetId="11">'別紙2 当日来場者数内訳'!$A$1:$J$182</definedName>
    <definedName name="_xlnm.Print_Area" localSheetId="9">別紙入場料詳細!$A$1:$O$195</definedName>
    <definedName name="_xlnm.Print_Titles" localSheetId="6">支出決算書!$19:$19</definedName>
    <definedName name="_xlnm.Print_Titles" localSheetId="8">収入!$12:$12</definedName>
    <definedName name="_xlnm.Print_Titles" localSheetId="11">'別紙2 当日来場者数内訳'!$1:$4</definedName>
    <definedName name="Z_1931C2DD_0477_40D3_ABFA_7C96E25F8814_.wvu.PrintArea" localSheetId="8" hidden="1">収入!$A$3:$I$78</definedName>
    <definedName name="Z_1931C2DD_0477_40D3_ABFA_7C96E25F8814_.wvu.PrintTitles" localSheetId="8" hidden="1">収入!$12:$12</definedName>
    <definedName name="演劇">【非表示】分野・ジャンル!$C$2:$C$6</definedName>
    <definedName name="応募分野">【非表示】分野・ジャンル!$A$1:$E$1</definedName>
    <definedName name="音楽">【非表示】分野・ジャンル!$A$2:$A$7</definedName>
    <definedName name="音楽費">【非表示】経費一覧!$C$7:$C$15</definedName>
    <definedName name="会場費・舞台費・運搬費">【非表示】経費一覧!$C$44:$C$66</definedName>
    <definedName name="謝金・旅費・宣伝費等">【非表示】経費一覧!$C$67:$C$86</definedName>
    <definedName name="出演費・音楽費・文芸費">【非表示】経費一覧!$C$2:$C$43</definedName>
    <definedName name="助成対象外経費">【非表示】経費一覧!$C$87:$C$93</definedName>
    <definedName name="大衆芸能">【非表示】分野・ジャンル!$E$2:$E$8</definedName>
    <definedName name="伝統芸能">【非表示】分野・ジャンル!$D$2:$D$9</definedName>
    <definedName name="舞踊">【非表示】分野・ジャンル!$B$2:$B$6</definedName>
    <definedName name="旅費">【非表示】経費一覧!$C$76:$C$77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1" i="68" l="1"/>
  <c r="F125" i="68"/>
  <c r="F113" i="68"/>
  <c r="F89" i="68"/>
  <c r="E25" i="69"/>
  <c r="E24" i="69"/>
  <c r="F173" i="68" l="1"/>
  <c r="H161" i="68"/>
  <c r="F161" i="68"/>
  <c r="F149" i="68"/>
  <c r="H149" i="68" s="1"/>
  <c r="F137" i="68"/>
  <c r="H137" i="68" s="1"/>
  <c r="H77" i="68"/>
  <c r="F77" i="68"/>
  <c r="H65" i="68"/>
  <c r="F65" i="68"/>
  <c r="F53" i="68"/>
  <c r="H41" i="68"/>
  <c r="F41" i="68"/>
  <c r="H26" i="68"/>
  <c r="F26" i="68"/>
  <c r="H15" i="59"/>
  <c r="I137" i="68" l="1"/>
  <c r="I125" i="68"/>
  <c r="I113" i="68"/>
  <c r="I101" i="68"/>
  <c r="I89" i="68"/>
  <c r="I77" i="68"/>
  <c r="I65" i="68"/>
  <c r="I53" i="68"/>
  <c r="I41" i="68"/>
  <c r="I149" i="68"/>
  <c r="I161" i="68"/>
  <c r="I173" i="68"/>
  <c r="I26" i="68"/>
  <c r="I10" i="68"/>
  <c r="A173" i="68"/>
  <c r="A161" i="68"/>
  <c r="A149" i="68"/>
  <c r="A137" i="68"/>
  <c r="A125" i="68"/>
  <c r="A113" i="68"/>
  <c r="A101" i="68"/>
  <c r="A89" i="68"/>
  <c r="A77" i="68"/>
  <c r="A65" i="68"/>
  <c r="A53" i="68"/>
  <c r="A41" i="68"/>
  <c r="A26" i="68"/>
  <c r="A10" i="68"/>
  <c r="G12" i="69" l="1"/>
  <c r="C144" i="67"/>
  <c r="J50" i="46" l="1"/>
  <c r="G64" i="46"/>
  <c r="E21" i="69" l="1"/>
  <c r="G14" i="69"/>
  <c r="G15" i="69"/>
  <c r="G13" i="69"/>
  <c r="G11" i="69"/>
  <c r="I11" i="69"/>
  <c r="I7" i="69"/>
  <c r="D4" i="68"/>
  <c r="D3" i="68"/>
  <c r="F182" i="68"/>
  <c r="D182" i="68"/>
  <c r="H181" i="68"/>
  <c r="B181" i="68"/>
  <c r="H180" i="68"/>
  <c r="B180" i="68"/>
  <c r="H179" i="68"/>
  <c r="B179" i="68"/>
  <c r="H178" i="68"/>
  <c r="B178" i="68"/>
  <c r="H177" i="68"/>
  <c r="B177" i="68"/>
  <c r="H176" i="68"/>
  <c r="B176" i="68"/>
  <c r="H175" i="68"/>
  <c r="B175" i="68"/>
  <c r="F170" i="68"/>
  <c r="D170" i="68"/>
  <c r="H169" i="68"/>
  <c r="B169" i="68"/>
  <c r="H168" i="68"/>
  <c r="B168" i="68"/>
  <c r="H167" i="68"/>
  <c r="B167" i="68"/>
  <c r="H166" i="68"/>
  <c r="B166" i="68"/>
  <c r="H165" i="68"/>
  <c r="B165" i="68"/>
  <c r="H164" i="68"/>
  <c r="B164" i="68"/>
  <c r="H163" i="68"/>
  <c r="B163" i="68"/>
  <c r="F158" i="68"/>
  <c r="D158" i="68"/>
  <c r="H157" i="68"/>
  <c r="B157" i="68"/>
  <c r="H156" i="68"/>
  <c r="B156" i="68"/>
  <c r="H155" i="68"/>
  <c r="B155" i="68"/>
  <c r="H154" i="68"/>
  <c r="B154" i="68"/>
  <c r="H153" i="68"/>
  <c r="B153" i="68"/>
  <c r="H152" i="68"/>
  <c r="B152" i="68"/>
  <c r="H151" i="68"/>
  <c r="B151" i="68"/>
  <c r="F146" i="68"/>
  <c r="D146" i="68"/>
  <c r="H145" i="68"/>
  <c r="B145" i="68"/>
  <c r="H144" i="68"/>
  <c r="B144" i="68"/>
  <c r="H143" i="68"/>
  <c r="B143" i="68"/>
  <c r="H142" i="68"/>
  <c r="B142" i="68"/>
  <c r="H141" i="68"/>
  <c r="B141" i="68"/>
  <c r="H140" i="68"/>
  <c r="B140" i="68"/>
  <c r="H139" i="68"/>
  <c r="B139" i="68"/>
  <c r="F134" i="68"/>
  <c r="D134" i="68"/>
  <c r="H133" i="68"/>
  <c r="B133" i="68"/>
  <c r="H132" i="68"/>
  <c r="B132" i="68"/>
  <c r="H131" i="68"/>
  <c r="B131" i="68"/>
  <c r="H130" i="68"/>
  <c r="B130" i="68"/>
  <c r="H129" i="68"/>
  <c r="B129" i="68"/>
  <c r="H128" i="68"/>
  <c r="B128" i="68"/>
  <c r="H127" i="68"/>
  <c r="B127" i="68"/>
  <c r="F122" i="68"/>
  <c r="D122" i="68"/>
  <c r="H121" i="68"/>
  <c r="B121" i="68"/>
  <c r="H120" i="68"/>
  <c r="B120" i="68"/>
  <c r="H119" i="68"/>
  <c r="B119" i="68"/>
  <c r="H118" i="68"/>
  <c r="B118" i="68"/>
  <c r="H117" i="68"/>
  <c r="B117" i="68"/>
  <c r="H116" i="68"/>
  <c r="B116" i="68"/>
  <c r="H115" i="68"/>
  <c r="B115" i="68"/>
  <c r="F110" i="68"/>
  <c r="D110" i="68"/>
  <c r="H109" i="68"/>
  <c r="B109" i="68"/>
  <c r="H108" i="68"/>
  <c r="B108" i="68"/>
  <c r="H107" i="68"/>
  <c r="B107" i="68"/>
  <c r="H106" i="68"/>
  <c r="B106" i="68"/>
  <c r="H105" i="68"/>
  <c r="B105" i="68"/>
  <c r="H104" i="68"/>
  <c r="B104" i="68"/>
  <c r="H103" i="68"/>
  <c r="B103" i="68"/>
  <c r="F98" i="68"/>
  <c r="D98" i="68"/>
  <c r="H97" i="68"/>
  <c r="B97" i="68"/>
  <c r="H96" i="68"/>
  <c r="B96" i="68"/>
  <c r="H95" i="68"/>
  <c r="B95" i="68"/>
  <c r="H94" i="68"/>
  <c r="B94" i="68"/>
  <c r="H93" i="68"/>
  <c r="B93" i="68"/>
  <c r="H92" i="68"/>
  <c r="B92" i="68"/>
  <c r="H91" i="68"/>
  <c r="B91" i="68"/>
  <c r="F86" i="68"/>
  <c r="D86" i="68"/>
  <c r="H85" i="68"/>
  <c r="B85" i="68"/>
  <c r="H84" i="68"/>
  <c r="B84" i="68"/>
  <c r="H83" i="68"/>
  <c r="B83" i="68"/>
  <c r="H82" i="68"/>
  <c r="B82" i="68"/>
  <c r="H81" i="68"/>
  <c r="B81" i="68"/>
  <c r="H80" i="68"/>
  <c r="B80" i="68"/>
  <c r="H79" i="68"/>
  <c r="B79" i="68"/>
  <c r="F74" i="68"/>
  <c r="D74" i="68"/>
  <c r="H73" i="68"/>
  <c r="B73" i="68"/>
  <c r="H72" i="68"/>
  <c r="B72" i="68"/>
  <c r="H71" i="68"/>
  <c r="B71" i="68"/>
  <c r="H70" i="68"/>
  <c r="B70" i="68"/>
  <c r="H69" i="68"/>
  <c r="B69" i="68"/>
  <c r="H68" i="68"/>
  <c r="B68" i="68"/>
  <c r="H67" i="68"/>
  <c r="B67" i="68"/>
  <c r="F62" i="68"/>
  <c r="D62" i="68"/>
  <c r="H61" i="68"/>
  <c r="B61" i="68"/>
  <c r="H60" i="68"/>
  <c r="B60" i="68"/>
  <c r="H59" i="68"/>
  <c r="B59" i="68"/>
  <c r="H58" i="68"/>
  <c r="B58" i="68"/>
  <c r="H57" i="68"/>
  <c r="B57" i="68"/>
  <c r="H56" i="68"/>
  <c r="B56" i="68"/>
  <c r="H55" i="68"/>
  <c r="B55" i="68"/>
  <c r="F50" i="68"/>
  <c r="D50" i="68"/>
  <c r="H49" i="68"/>
  <c r="B49" i="68"/>
  <c r="H48" i="68"/>
  <c r="B48" i="68"/>
  <c r="H47" i="68"/>
  <c r="B47" i="68"/>
  <c r="H46" i="68"/>
  <c r="B46" i="68"/>
  <c r="H45" i="68"/>
  <c r="B45" i="68"/>
  <c r="H44" i="68"/>
  <c r="B44" i="68"/>
  <c r="H43" i="68"/>
  <c r="H50" i="68" s="1"/>
  <c r="B43" i="68"/>
  <c r="F38" i="68"/>
  <c r="D38" i="68"/>
  <c r="H37" i="68"/>
  <c r="B37" i="68"/>
  <c r="H36" i="68"/>
  <c r="B36" i="68"/>
  <c r="H35" i="68"/>
  <c r="B35" i="68"/>
  <c r="H34" i="68"/>
  <c r="B34" i="68"/>
  <c r="H33" i="68"/>
  <c r="B33" i="68"/>
  <c r="H32" i="68"/>
  <c r="B32" i="68"/>
  <c r="H31" i="68"/>
  <c r="B31" i="68"/>
  <c r="H30" i="68"/>
  <c r="B30" i="68"/>
  <c r="H29" i="68"/>
  <c r="B29" i="68"/>
  <c r="H28" i="68"/>
  <c r="B28" i="68"/>
  <c r="F23" i="68"/>
  <c r="D23" i="68"/>
  <c r="H22" i="68"/>
  <c r="B22" i="68"/>
  <c r="H21" i="68"/>
  <c r="B21" i="68"/>
  <c r="H20" i="68"/>
  <c r="B20" i="68"/>
  <c r="H19" i="68"/>
  <c r="B19" i="68"/>
  <c r="H18" i="68"/>
  <c r="B18" i="68"/>
  <c r="H17" i="68"/>
  <c r="B17" i="68"/>
  <c r="H16" i="68"/>
  <c r="B16" i="68"/>
  <c r="H15" i="68"/>
  <c r="B15" i="68"/>
  <c r="H14" i="68"/>
  <c r="B14" i="68"/>
  <c r="H13" i="68"/>
  <c r="B13" i="68"/>
  <c r="H12" i="68"/>
  <c r="C474" i="48"/>
  <c r="G490" i="48"/>
  <c r="G66" i="46"/>
  <c r="G19" i="48"/>
  <c r="G20" i="48"/>
  <c r="K147" i="48"/>
  <c r="D149" i="68" s="1"/>
  <c r="K148" i="48"/>
  <c r="I74" i="59"/>
  <c r="I69" i="59"/>
  <c r="I63" i="59"/>
  <c r="I57" i="59"/>
  <c r="I50" i="59"/>
  <c r="I45" i="59"/>
  <c r="H16" i="49"/>
  <c r="H15" i="49"/>
  <c r="H14" i="49"/>
  <c r="H11" i="49"/>
  <c r="H10" i="49"/>
  <c r="H9" i="49"/>
  <c r="H8" i="49"/>
  <c r="C166" i="67"/>
  <c r="C120" i="67"/>
  <c r="C93" i="67"/>
  <c r="C71" i="67"/>
  <c r="C41" i="67"/>
  <c r="C10" i="67"/>
  <c r="C5" i="67"/>
  <c r="J152" i="68" l="1"/>
  <c r="J151" i="68"/>
  <c r="J153" i="68"/>
  <c r="J157" i="68"/>
  <c r="I155" i="68"/>
  <c r="J155" i="68"/>
  <c r="I157" i="68"/>
  <c r="I154" i="68"/>
  <c r="I151" i="68"/>
  <c r="J154" i="68"/>
  <c r="I152" i="68"/>
  <c r="I156" i="68"/>
  <c r="I153" i="68"/>
  <c r="J156" i="68"/>
  <c r="I158" i="68"/>
  <c r="H146" i="68"/>
  <c r="H110" i="68"/>
  <c r="H98" i="68"/>
  <c r="H134" i="68"/>
  <c r="H86" i="68"/>
  <c r="H182" i="68"/>
  <c r="H38" i="68"/>
  <c r="H23" i="68"/>
  <c r="H74" i="68"/>
  <c r="H122" i="68"/>
  <c r="H170" i="68"/>
  <c r="H62" i="68"/>
  <c r="H158" i="68"/>
  <c r="J158" i="68" s="1"/>
  <c r="J3" i="67"/>
  <c r="E3" i="67"/>
  <c r="K64" i="46"/>
  <c r="K63" i="46"/>
  <c r="K58" i="46"/>
  <c r="K59" i="46"/>
  <c r="K60" i="46"/>
  <c r="K61" i="46"/>
  <c r="K62" i="46"/>
  <c r="K57" i="46"/>
  <c r="G58" i="46"/>
  <c r="G59" i="46"/>
  <c r="G60" i="46"/>
  <c r="G61" i="46"/>
  <c r="G57" i="46"/>
  <c r="C12" i="46" l="1"/>
  <c r="I12" i="46"/>
  <c r="C13" i="46"/>
  <c r="I13" i="46"/>
  <c r="G62" i="46" l="1"/>
  <c r="G63" i="46" l="1"/>
  <c r="G65" i="46"/>
  <c r="K471" i="48" l="1"/>
  <c r="C471" i="48"/>
  <c r="K444" i="48"/>
  <c r="C444" i="48"/>
  <c r="K417" i="48"/>
  <c r="C417" i="48"/>
  <c r="K390" i="48"/>
  <c r="C390" i="48"/>
  <c r="C363" i="48"/>
  <c r="K363" i="48"/>
  <c r="K336" i="48"/>
  <c r="C336" i="48"/>
  <c r="J3" i="23"/>
  <c r="E3" i="23"/>
  <c r="E20" i="59"/>
  <c r="K309" i="48" l="1"/>
  <c r="C309" i="48"/>
  <c r="K282" i="48"/>
  <c r="C282" i="48"/>
  <c r="K255" i="48"/>
  <c r="C255" i="48"/>
  <c r="K228" i="48"/>
  <c r="C228" i="48"/>
  <c r="K201" i="48"/>
  <c r="C201" i="48"/>
  <c r="K174" i="48"/>
  <c r="D173" i="68" s="1"/>
  <c r="H173" i="68" s="1"/>
  <c r="C174" i="48"/>
  <c r="D161" i="68" s="1"/>
  <c r="C147" i="48"/>
  <c r="D137" i="68" s="1"/>
  <c r="K120" i="48"/>
  <c r="D125" i="68" s="1"/>
  <c r="H125" i="68" s="1"/>
  <c r="C120" i="48"/>
  <c r="D113" i="68" s="1"/>
  <c r="H113" i="68" s="1"/>
  <c r="K93" i="48"/>
  <c r="D101" i="68" s="1"/>
  <c r="H101" i="68" s="1"/>
  <c r="C93" i="48"/>
  <c r="D89" i="68" s="1"/>
  <c r="H89" i="68" s="1"/>
  <c r="K66" i="48"/>
  <c r="D77" i="68" s="1"/>
  <c r="C66" i="48"/>
  <c r="D65" i="68" s="1"/>
  <c r="K39" i="48"/>
  <c r="D53" i="68" s="1"/>
  <c r="H53" i="68" s="1"/>
  <c r="C39" i="48"/>
  <c r="D41" i="68" s="1"/>
  <c r="K12" i="48"/>
  <c r="D26" i="68" s="1"/>
  <c r="C12" i="48"/>
  <c r="D10" i="68" s="1"/>
  <c r="I15" i="68" l="1"/>
  <c r="I14" i="68"/>
  <c r="I13" i="68"/>
  <c r="I19" i="68"/>
  <c r="I21" i="68"/>
  <c r="I17" i="68"/>
  <c r="I22" i="68"/>
  <c r="I18" i="68"/>
  <c r="I20" i="68"/>
  <c r="I16" i="68"/>
  <c r="J16" i="68"/>
  <c r="J21" i="68"/>
  <c r="J18" i="68"/>
  <c r="J14" i="68"/>
  <c r="J22" i="68"/>
  <c r="J19" i="68"/>
  <c r="J13" i="68"/>
  <c r="J17" i="68"/>
  <c r="J15" i="68"/>
  <c r="J20" i="68"/>
  <c r="I36" i="68"/>
  <c r="I32" i="68"/>
  <c r="I28" i="68"/>
  <c r="I33" i="68"/>
  <c r="I29" i="68"/>
  <c r="I34" i="68"/>
  <c r="I30" i="68"/>
  <c r="I35" i="68"/>
  <c r="I31" i="68"/>
  <c r="I37" i="68"/>
  <c r="J34" i="68"/>
  <c r="J30" i="68"/>
  <c r="J31" i="68"/>
  <c r="J35" i="68"/>
  <c r="J32" i="68"/>
  <c r="J37" i="68"/>
  <c r="J36" i="68"/>
  <c r="J29" i="68"/>
  <c r="J33" i="68"/>
  <c r="J28" i="68"/>
  <c r="I60" i="68"/>
  <c r="I56" i="68"/>
  <c r="I58" i="68"/>
  <c r="I61" i="68"/>
  <c r="I57" i="68"/>
  <c r="I59" i="68"/>
  <c r="I55" i="68"/>
  <c r="J61" i="68"/>
  <c r="J56" i="68"/>
  <c r="J58" i="68"/>
  <c r="J55" i="68"/>
  <c r="J59" i="68"/>
  <c r="J57" i="68"/>
  <c r="J60" i="68"/>
  <c r="J49" i="68"/>
  <c r="J48" i="68"/>
  <c r="J47" i="68"/>
  <c r="J46" i="68"/>
  <c r="J45" i="68"/>
  <c r="J44" i="68"/>
  <c r="J43" i="68"/>
  <c r="I49" i="68"/>
  <c r="I48" i="68"/>
  <c r="I47" i="68"/>
  <c r="I46" i="68"/>
  <c r="I45" i="68"/>
  <c r="I44" i="68"/>
  <c r="I43" i="68"/>
  <c r="I73" i="68"/>
  <c r="I69" i="68"/>
  <c r="I70" i="68"/>
  <c r="I71" i="68"/>
  <c r="I67" i="68"/>
  <c r="I72" i="68"/>
  <c r="I68" i="68"/>
  <c r="J67" i="68"/>
  <c r="J68" i="68"/>
  <c r="J69" i="68"/>
  <c r="J72" i="68"/>
  <c r="J73" i="68"/>
  <c r="J70" i="68"/>
  <c r="J71" i="68"/>
  <c r="I82" i="68"/>
  <c r="I80" i="68"/>
  <c r="I83" i="68"/>
  <c r="I79" i="68"/>
  <c r="I84" i="68"/>
  <c r="I81" i="68"/>
  <c r="I85" i="68"/>
  <c r="J80" i="68"/>
  <c r="J81" i="68"/>
  <c r="J82" i="68"/>
  <c r="J83" i="68"/>
  <c r="J84" i="68"/>
  <c r="J85" i="68"/>
  <c r="J79" i="68"/>
  <c r="I97" i="68"/>
  <c r="J93" i="68"/>
  <c r="I93" i="68"/>
  <c r="I91" i="68"/>
  <c r="I94" i="68"/>
  <c r="J95" i="68"/>
  <c r="I95" i="68"/>
  <c r="I92" i="68"/>
  <c r="I96" i="68"/>
  <c r="J94" i="68"/>
  <c r="J92" i="68"/>
  <c r="J97" i="68"/>
  <c r="J96" i="68"/>
  <c r="J91" i="68"/>
  <c r="J131" i="68"/>
  <c r="J130" i="68"/>
  <c r="I130" i="68"/>
  <c r="J132" i="68"/>
  <c r="I132" i="68"/>
  <c r="J128" i="68"/>
  <c r="I128" i="68"/>
  <c r="I133" i="68"/>
  <c r="J129" i="68"/>
  <c r="I129" i="68"/>
  <c r="I127" i="68"/>
  <c r="I131" i="68"/>
  <c r="J127" i="68"/>
  <c r="J133" i="68"/>
  <c r="J141" i="68"/>
  <c r="J145" i="68"/>
  <c r="I143" i="68"/>
  <c r="I140" i="68"/>
  <c r="I144" i="68"/>
  <c r="J143" i="68"/>
  <c r="I141" i="68"/>
  <c r="I145" i="68"/>
  <c r="J144" i="68"/>
  <c r="I142" i="68"/>
  <c r="I139" i="68"/>
  <c r="J142" i="68"/>
  <c r="J139" i="68"/>
  <c r="J140" i="68"/>
  <c r="I178" i="68"/>
  <c r="I175" i="68"/>
  <c r="I179" i="68"/>
  <c r="I176" i="68"/>
  <c r="I180" i="68"/>
  <c r="I177" i="68"/>
  <c r="I181" i="68"/>
  <c r="J179" i="68"/>
  <c r="J180" i="68"/>
  <c r="J181" i="68"/>
  <c r="J175" i="68"/>
  <c r="J176" i="68"/>
  <c r="J177" i="68"/>
  <c r="J178" i="68"/>
  <c r="I164" i="68"/>
  <c r="I168" i="68"/>
  <c r="I169" i="68"/>
  <c r="I166" i="68"/>
  <c r="I163" i="68"/>
  <c r="I167" i="68"/>
  <c r="I165" i="68"/>
  <c r="J167" i="68"/>
  <c r="J164" i="68"/>
  <c r="J163" i="68"/>
  <c r="J166" i="68"/>
  <c r="J165" i="68"/>
  <c r="J168" i="68"/>
  <c r="J169" i="68"/>
  <c r="J118" i="68"/>
  <c r="I116" i="68"/>
  <c r="I120" i="68"/>
  <c r="J119" i="68"/>
  <c r="I117" i="68"/>
  <c r="I121" i="68"/>
  <c r="J120" i="68"/>
  <c r="I118" i="68"/>
  <c r="I115" i="68"/>
  <c r="J117" i="68"/>
  <c r="J121" i="68"/>
  <c r="I119" i="68"/>
  <c r="J115" i="68"/>
  <c r="J116" i="68"/>
  <c r="J105" i="68"/>
  <c r="I104" i="68"/>
  <c r="I108" i="68"/>
  <c r="J106" i="68"/>
  <c r="I105" i="68"/>
  <c r="I109" i="68"/>
  <c r="J107" i="68"/>
  <c r="I106" i="68"/>
  <c r="I103" i="68"/>
  <c r="J104" i="68"/>
  <c r="J108" i="68"/>
  <c r="I107" i="68"/>
  <c r="J109" i="68"/>
  <c r="J103" i="68"/>
  <c r="M124" i="49"/>
  <c r="M117" i="49"/>
  <c r="M118" i="49"/>
  <c r="M119" i="49"/>
  <c r="M120" i="49"/>
  <c r="M121" i="49"/>
  <c r="M122" i="49"/>
  <c r="M123" i="49"/>
  <c r="M116" i="49"/>
  <c r="M115" i="49"/>
  <c r="M113" i="49"/>
  <c r="M86" i="49"/>
  <c r="M87" i="49"/>
  <c r="M88" i="49"/>
  <c r="M89" i="49"/>
  <c r="M90" i="49"/>
  <c r="M91" i="49"/>
  <c r="M92" i="49"/>
  <c r="M93" i="49"/>
  <c r="M94" i="49"/>
  <c r="M95" i="49"/>
  <c r="M96" i="49"/>
  <c r="M97" i="49"/>
  <c r="M98" i="49"/>
  <c r="M99" i="49"/>
  <c r="M100" i="49"/>
  <c r="M101" i="49"/>
  <c r="M102" i="49"/>
  <c r="M103" i="49"/>
  <c r="M104" i="49"/>
  <c r="M105" i="49"/>
  <c r="M106" i="49"/>
  <c r="M107" i="49"/>
  <c r="M108" i="49"/>
  <c r="M109" i="49"/>
  <c r="M110" i="49"/>
  <c r="M111" i="49"/>
  <c r="M112" i="49"/>
  <c r="M85" i="49"/>
  <c r="Q84" i="49" s="1"/>
  <c r="M84" i="49"/>
  <c r="M82" i="49"/>
  <c r="M55" i="49"/>
  <c r="M56" i="49"/>
  <c r="M57" i="49"/>
  <c r="M58" i="49"/>
  <c r="M59" i="49"/>
  <c r="M60" i="49"/>
  <c r="M61" i="49"/>
  <c r="M62" i="49"/>
  <c r="M63" i="49"/>
  <c r="M64" i="49"/>
  <c r="M65" i="49"/>
  <c r="M66" i="49"/>
  <c r="M67" i="49"/>
  <c r="M68" i="49"/>
  <c r="M69" i="49"/>
  <c r="M70" i="49"/>
  <c r="M71" i="49"/>
  <c r="M72" i="49"/>
  <c r="M73" i="49"/>
  <c r="M74" i="49"/>
  <c r="M75" i="49"/>
  <c r="M76" i="49"/>
  <c r="M77" i="49"/>
  <c r="M78" i="49"/>
  <c r="M79" i="49"/>
  <c r="M80" i="49"/>
  <c r="M81" i="49"/>
  <c r="M54" i="49"/>
  <c r="Q53" i="49" s="1"/>
  <c r="M53" i="49"/>
  <c r="M51" i="49"/>
  <c r="M24" i="49"/>
  <c r="M25" i="49"/>
  <c r="M26" i="49"/>
  <c r="M27" i="49"/>
  <c r="M28" i="49"/>
  <c r="M29" i="49"/>
  <c r="M30" i="49"/>
  <c r="M31" i="49"/>
  <c r="M32" i="49"/>
  <c r="M33" i="49"/>
  <c r="M34" i="49"/>
  <c r="M35" i="49"/>
  <c r="M36" i="49"/>
  <c r="M37" i="49"/>
  <c r="M38" i="49"/>
  <c r="M39" i="49"/>
  <c r="M40" i="49"/>
  <c r="M41" i="49"/>
  <c r="M42" i="49"/>
  <c r="M43" i="49"/>
  <c r="M44" i="49"/>
  <c r="M45" i="49"/>
  <c r="M46" i="49"/>
  <c r="M47" i="49"/>
  <c r="M48" i="49"/>
  <c r="M49" i="49"/>
  <c r="M50" i="49"/>
  <c r="M23" i="49"/>
  <c r="M22" i="49"/>
  <c r="J38" i="68" l="1"/>
  <c r="I38" i="68"/>
  <c r="I62" i="68"/>
  <c r="J62" i="68"/>
  <c r="I50" i="68"/>
  <c r="J50" i="68"/>
  <c r="I74" i="68"/>
  <c r="J74" i="68"/>
  <c r="I86" i="68"/>
  <c r="J86" i="68"/>
  <c r="I98" i="68"/>
  <c r="J98" i="68"/>
  <c r="I134" i="68"/>
  <c r="J134" i="68"/>
  <c r="I146" i="68"/>
  <c r="J146" i="68"/>
  <c r="I182" i="68"/>
  <c r="J182" i="68"/>
  <c r="I170" i="68"/>
  <c r="J170" i="68"/>
  <c r="I122" i="68"/>
  <c r="J122" i="68"/>
  <c r="I110" i="68"/>
  <c r="J110" i="68"/>
  <c r="N115" i="49"/>
  <c r="N53" i="49"/>
  <c r="G9" i="49" s="1"/>
  <c r="J58" i="46" s="1"/>
  <c r="G16" i="49"/>
  <c r="J63" i="46" s="1"/>
  <c r="N22" i="49"/>
  <c r="G8" i="49" s="1"/>
  <c r="Q22" i="49"/>
  <c r="G12" i="49" s="1"/>
  <c r="N84" i="49"/>
  <c r="G10" i="49" s="1"/>
  <c r="J59" i="46" s="1"/>
  <c r="E17" i="59"/>
  <c r="I20" i="59"/>
  <c r="K19" i="23"/>
  <c r="H19" i="23"/>
  <c r="K468" i="48"/>
  <c r="C468" i="48"/>
  <c r="K441" i="48"/>
  <c r="C441" i="48"/>
  <c r="K414" i="48"/>
  <c r="C414" i="48"/>
  <c r="K387" i="48"/>
  <c r="C387" i="48"/>
  <c r="K360" i="48"/>
  <c r="C360" i="48"/>
  <c r="K333" i="48"/>
  <c r="J57" i="46" l="1"/>
  <c r="G11" i="49"/>
  <c r="E22" i="59"/>
  <c r="I22" i="59" s="1"/>
  <c r="E23" i="59"/>
  <c r="I23" i="59" s="1"/>
  <c r="C333" i="48"/>
  <c r="K306" i="48"/>
  <c r="C306" i="48"/>
  <c r="K279" i="48"/>
  <c r="C279" i="48"/>
  <c r="K252" i="48"/>
  <c r="C252" i="48"/>
  <c r="K225" i="48"/>
  <c r="C225" i="48"/>
  <c r="K198" i="48"/>
  <c r="C198" i="48"/>
  <c r="K171" i="48"/>
  <c r="C171" i="48"/>
  <c r="K144" i="48"/>
  <c r="C144" i="48"/>
  <c r="K117" i="48"/>
  <c r="C117" i="48"/>
  <c r="K90" i="48"/>
  <c r="C90" i="48"/>
  <c r="K63" i="48"/>
  <c r="C63" i="48"/>
  <c r="C36" i="48"/>
  <c r="K36" i="48"/>
  <c r="K9" i="48"/>
  <c r="C9" i="48"/>
  <c r="J60" i="46" l="1"/>
  <c r="J64" i="46" s="1"/>
  <c r="F65" i="46" s="1"/>
  <c r="I3" i="49"/>
  <c r="E19" i="23" l="1"/>
  <c r="F3" i="49" l="1"/>
  <c r="Q13" i="49" l="1"/>
  <c r="G13" i="49" l="1"/>
  <c r="G14" i="49" s="1"/>
  <c r="G15" i="49" s="1"/>
  <c r="G62" i="48"/>
  <c r="C62" i="48"/>
  <c r="J62" i="46" l="1"/>
  <c r="M58" i="46" s="1"/>
  <c r="J61" i="46"/>
  <c r="O36" i="48"/>
  <c r="O35" i="48"/>
  <c r="K35" i="48"/>
  <c r="C175" i="48"/>
  <c r="G174" i="48" s="1"/>
  <c r="K472" i="48"/>
  <c r="O471" i="48" s="1"/>
  <c r="O468" i="48"/>
  <c r="O467" i="48"/>
  <c r="K467" i="48"/>
  <c r="C472" i="48"/>
  <c r="G471" i="48" s="1"/>
  <c r="G468" i="48"/>
  <c r="G467" i="48"/>
  <c r="C467" i="48"/>
  <c r="K445" i="48"/>
  <c r="O444" i="48" s="1"/>
  <c r="O441" i="48"/>
  <c r="O440" i="48"/>
  <c r="K440" i="48"/>
  <c r="C445" i="48"/>
  <c r="G444" i="48" s="1"/>
  <c r="G441" i="48"/>
  <c r="G440" i="48"/>
  <c r="C440" i="48"/>
  <c r="K418" i="48"/>
  <c r="O417" i="48" s="1"/>
  <c r="O414" i="48"/>
  <c r="O413" i="48"/>
  <c r="K413" i="48"/>
  <c r="C418" i="48"/>
  <c r="G417" i="48" s="1"/>
  <c r="G414" i="48"/>
  <c r="G413" i="48"/>
  <c r="C413" i="48"/>
  <c r="K391" i="48"/>
  <c r="O390" i="48" s="1"/>
  <c r="O387" i="48"/>
  <c r="O386" i="48"/>
  <c r="K386" i="48"/>
  <c r="C391" i="48"/>
  <c r="G390" i="48" s="1"/>
  <c r="G387" i="48"/>
  <c r="G386" i="48"/>
  <c r="C386" i="48"/>
  <c r="K364" i="48"/>
  <c r="O363" i="48" s="1"/>
  <c r="O360" i="48"/>
  <c r="O359" i="48"/>
  <c r="K359" i="48"/>
  <c r="C364" i="48"/>
  <c r="G363" i="48" s="1"/>
  <c r="G360" i="48"/>
  <c r="G359" i="48"/>
  <c r="C359" i="48"/>
  <c r="K337" i="48"/>
  <c r="O336" i="48" s="1"/>
  <c r="O333" i="48"/>
  <c r="O332" i="48"/>
  <c r="K332" i="48"/>
  <c r="C337" i="48"/>
  <c r="G336" i="48" s="1"/>
  <c r="G333" i="48"/>
  <c r="G332" i="48"/>
  <c r="C332" i="48"/>
  <c r="K310" i="48"/>
  <c r="O309" i="48" s="1"/>
  <c r="O306" i="48"/>
  <c r="O305" i="48"/>
  <c r="K305" i="48"/>
  <c r="C310" i="48"/>
  <c r="G309" i="48" s="1"/>
  <c r="G306" i="48"/>
  <c r="G305" i="48"/>
  <c r="C305" i="48"/>
  <c r="K283" i="48"/>
  <c r="O282" i="48" s="1"/>
  <c r="O279" i="48"/>
  <c r="O278" i="48"/>
  <c r="K278" i="48"/>
  <c r="C283" i="48"/>
  <c r="G282" i="48" s="1"/>
  <c r="G279" i="48"/>
  <c r="G278" i="48"/>
  <c r="C278" i="48"/>
  <c r="K256" i="48"/>
  <c r="O255" i="48" s="1"/>
  <c r="O252" i="48"/>
  <c r="O251" i="48"/>
  <c r="K251" i="48"/>
  <c r="C256" i="48"/>
  <c r="G255" i="48" s="1"/>
  <c r="G252" i="48"/>
  <c r="G251" i="48"/>
  <c r="C251" i="48"/>
  <c r="K229" i="48"/>
  <c r="O228" i="48" s="1"/>
  <c r="K231" i="48" s="1"/>
  <c r="O225" i="48"/>
  <c r="O224" i="48"/>
  <c r="K224" i="48"/>
  <c r="C229" i="48"/>
  <c r="G228" i="48" s="1"/>
  <c r="C231" i="48" s="1"/>
  <c r="G225" i="48"/>
  <c r="G224" i="48"/>
  <c r="C224" i="48"/>
  <c r="K202" i="48"/>
  <c r="O201" i="48" s="1"/>
  <c r="K204" i="48" s="1"/>
  <c r="O198" i="48"/>
  <c r="O197" i="48"/>
  <c r="K197" i="48"/>
  <c r="C202" i="48"/>
  <c r="G201" i="48" s="1"/>
  <c r="G198" i="48"/>
  <c r="G197" i="48"/>
  <c r="C197" i="48"/>
  <c r="K175" i="48"/>
  <c r="O174" i="48" s="1"/>
  <c r="O171" i="48"/>
  <c r="O170" i="48"/>
  <c r="K170" i="48"/>
  <c r="G171" i="48"/>
  <c r="G170" i="48"/>
  <c r="C170" i="48"/>
  <c r="O147" i="48"/>
  <c r="O144" i="48"/>
  <c r="O143" i="48"/>
  <c r="K143" i="48"/>
  <c r="C148" i="48"/>
  <c r="G147" i="48" s="1"/>
  <c r="G144" i="48"/>
  <c r="G143" i="48"/>
  <c r="C143" i="48"/>
  <c r="K121" i="48"/>
  <c r="O120" i="48" s="1"/>
  <c r="K123" i="48" s="1"/>
  <c r="O117" i="48"/>
  <c r="O116" i="48"/>
  <c r="K116" i="48"/>
  <c r="C121" i="48"/>
  <c r="G120" i="48" s="1"/>
  <c r="G117" i="48"/>
  <c r="G116" i="48"/>
  <c r="C116" i="48"/>
  <c r="K94" i="48"/>
  <c r="O93" i="48" s="1"/>
  <c r="O90" i="48"/>
  <c r="O89" i="48"/>
  <c r="K89" i="48"/>
  <c r="C94" i="48"/>
  <c r="G93" i="48" s="1"/>
  <c r="G90" i="48"/>
  <c r="G89" i="48"/>
  <c r="C89" i="48"/>
  <c r="K67" i="48"/>
  <c r="O66" i="48" s="1"/>
  <c r="K69" i="48" s="1"/>
  <c r="O63" i="48"/>
  <c r="O62" i="48"/>
  <c r="K62" i="48"/>
  <c r="C67" i="48"/>
  <c r="G66" i="48" s="1"/>
  <c r="C69" i="48" s="1"/>
  <c r="G63" i="48"/>
  <c r="K40" i="48"/>
  <c r="O39" i="48" s="1"/>
  <c r="C40" i="48"/>
  <c r="G39" i="48" s="1"/>
  <c r="K13" i="48"/>
  <c r="O12" i="48" s="1"/>
  <c r="G36" i="48"/>
  <c r="G35" i="48"/>
  <c r="C35" i="48"/>
  <c r="O9" i="48"/>
  <c r="O8" i="48"/>
  <c r="K8" i="48"/>
  <c r="C13" i="48"/>
  <c r="F10" i="68" s="1"/>
  <c r="H10" i="68" s="1"/>
  <c r="G9" i="48"/>
  <c r="G8" i="48"/>
  <c r="C8" i="48"/>
  <c r="K149" i="48" l="1"/>
  <c r="K150" i="48"/>
  <c r="H24" i="59"/>
  <c r="F26" i="59"/>
  <c r="H26" i="59"/>
  <c r="F27" i="59"/>
  <c r="H27" i="59"/>
  <c r="F28" i="59"/>
  <c r="H28" i="59"/>
  <c r="F29" i="59"/>
  <c r="H29" i="59"/>
  <c r="F30" i="59"/>
  <c r="H30" i="59"/>
  <c r="F31" i="59"/>
  <c r="H31" i="59"/>
  <c r="F32" i="59"/>
  <c r="H32" i="59"/>
  <c r="F33" i="59"/>
  <c r="H33" i="59"/>
  <c r="F34" i="59"/>
  <c r="H34" i="59"/>
  <c r="F35" i="59"/>
  <c r="H35" i="59"/>
  <c r="F36" i="59"/>
  <c r="H36" i="59"/>
  <c r="F37" i="59"/>
  <c r="H37" i="59"/>
  <c r="E6" i="59"/>
  <c r="E7" i="59"/>
  <c r="F59" i="46" s="1"/>
  <c r="E8" i="59"/>
  <c r="E9" i="59"/>
  <c r="F60" i="46" s="1"/>
  <c r="E10" i="59"/>
  <c r="J23" i="68" l="1"/>
  <c r="I23" i="68"/>
  <c r="D7" i="68" s="1"/>
  <c r="H41" i="59"/>
  <c r="H43" i="59" s="1"/>
  <c r="F61" i="46"/>
  <c r="F58" i="46"/>
  <c r="E5" i="59"/>
  <c r="G7" i="68" l="1"/>
  <c r="J7" i="68" s="1"/>
  <c r="E7" i="68"/>
  <c r="I7" i="68" s="1"/>
  <c r="O486" i="48"/>
  <c r="O485" i="48"/>
  <c r="O484" i="48"/>
  <c r="O483" i="48"/>
  <c r="O482" i="48"/>
  <c r="O481" i="48"/>
  <c r="O480" i="48"/>
  <c r="O479" i="48"/>
  <c r="O478" i="48"/>
  <c r="O477" i="48"/>
  <c r="O490" i="48" s="1"/>
  <c r="O492" i="48" s="1"/>
  <c r="G486" i="48"/>
  <c r="G485" i="48"/>
  <c r="G484" i="48"/>
  <c r="G483" i="48"/>
  <c r="G482" i="48"/>
  <c r="G481" i="48"/>
  <c r="G480" i="48"/>
  <c r="G479" i="48"/>
  <c r="G478" i="48"/>
  <c r="G477" i="48"/>
  <c r="O459" i="48"/>
  <c r="O458" i="48"/>
  <c r="O457" i="48"/>
  <c r="O456" i="48"/>
  <c r="O455" i="48"/>
  <c r="O454" i="48"/>
  <c r="O453" i="48"/>
  <c r="O452" i="48"/>
  <c r="O451" i="48"/>
  <c r="O450" i="48"/>
  <c r="O463" i="48" s="1"/>
  <c r="G459" i="48"/>
  <c r="G458" i="48"/>
  <c r="G457" i="48"/>
  <c r="G456" i="48"/>
  <c r="G455" i="48"/>
  <c r="G454" i="48"/>
  <c r="G453" i="48"/>
  <c r="G452" i="48"/>
  <c r="G451" i="48"/>
  <c r="G450" i="48"/>
  <c r="O432" i="48"/>
  <c r="O431" i="48"/>
  <c r="O430" i="48"/>
  <c r="O429" i="48"/>
  <c r="O428" i="48"/>
  <c r="O427" i="48"/>
  <c r="O426" i="48"/>
  <c r="O425" i="48"/>
  <c r="O424" i="48"/>
  <c r="O423" i="48"/>
  <c r="K420" i="48"/>
  <c r="G432" i="48"/>
  <c r="G431" i="48"/>
  <c r="G430" i="48"/>
  <c r="G429" i="48"/>
  <c r="G428" i="48"/>
  <c r="G427" i="48"/>
  <c r="G426" i="48"/>
  <c r="G425" i="48"/>
  <c r="G424" i="48"/>
  <c r="G423" i="48"/>
  <c r="O405" i="48"/>
  <c r="O404" i="48"/>
  <c r="O403" i="48"/>
  <c r="O402" i="48"/>
  <c r="O401" i="48"/>
  <c r="O400" i="48"/>
  <c r="O399" i="48"/>
  <c r="O398" i="48"/>
  <c r="O397" i="48"/>
  <c r="O396" i="48"/>
  <c r="G405" i="48"/>
  <c r="G404" i="48"/>
  <c r="G403" i="48"/>
  <c r="G402" i="48"/>
  <c r="G401" i="48"/>
  <c r="G400" i="48"/>
  <c r="G399" i="48"/>
  <c r="G398" i="48"/>
  <c r="G397" i="48"/>
  <c r="G396" i="48"/>
  <c r="G393" i="48"/>
  <c r="O378" i="48"/>
  <c r="O377" i="48"/>
  <c r="O376" i="48"/>
  <c r="O375" i="48"/>
  <c r="O374" i="48"/>
  <c r="O373" i="48"/>
  <c r="O372" i="48"/>
  <c r="O371" i="48"/>
  <c r="O370" i="48"/>
  <c r="O369" i="48"/>
  <c r="G378" i="48"/>
  <c r="G377" i="48"/>
  <c r="G376" i="48"/>
  <c r="G375" i="48"/>
  <c r="G374" i="48"/>
  <c r="G373" i="48"/>
  <c r="G372" i="48"/>
  <c r="G371" i="48"/>
  <c r="G370" i="48"/>
  <c r="G369" i="48"/>
  <c r="G366" i="48"/>
  <c r="O351" i="48"/>
  <c r="O350" i="48"/>
  <c r="O349" i="48"/>
  <c r="O348" i="48"/>
  <c r="O347" i="48"/>
  <c r="O346" i="48"/>
  <c r="O345" i="48"/>
  <c r="O344" i="48"/>
  <c r="O343" i="48"/>
  <c r="O342" i="48"/>
  <c r="G351" i="48"/>
  <c r="G350" i="48"/>
  <c r="G349" i="48"/>
  <c r="G348" i="48"/>
  <c r="G347" i="48"/>
  <c r="G346" i="48"/>
  <c r="G345" i="48"/>
  <c r="G344" i="48"/>
  <c r="G343" i="48"/>
  <c r="G342" i="48"/>
  <c r="O324" i="48"/>
  <c r="O323" i="48"/>
  <c r="O322" i="48"/>
  <c r="O321" i="48"/>
  <c r="O320" i="48"/>
  <c r="O319" i="48"/>
  <c r="O318" i="48"/>
  <c r="O317" i="48"/>
  <c r="O316" i="48"/>
  <c r="O315" i="48"/>
  <c r="G324" i="48"/>
  <c r="G323" i="48"/>
  <c r="G322" i="48"/>
  <c r="G321" i="48"/>
  <c r="G320" i="48"/>
  <c r="G319" i="48"/>
  <c r="G318" i="48"/>
  <c r="G317" i="48"/>
  <c r="G316" i="48"/>
  <c r="G315" i="48"/>
  <c r="O297" i="48"/>
  <c r="O296" i="48"/>
  <c r="O295" i="48"/>
  <c r="O294" i="48"/>
  <c r="O293" i="48"/>
  <c r="O292" i="48"/>
  <c r="O291" i="48"/>
  <c r="O290" i="48"/>
  <c r="O289" i="48"/>
  <c r="O288" i="48"/>
  <c r="G297" i="48"/>
  <c r="G296" i="48"/>
  <c r="G295" i="48"/>
  <c r="G294" i="48"/>
  <c r="G293" i="48"/>
  <c r="G292" i="48"/>
  <c r="G291" i="48"/>
  <c r="G290" i="48"/>
  <c r="G289" i="48"/>
  <c r="G288" i="48"/>
  <c r="O270" i="48"/>
  <c r="O269" i="48"/>
  <c r="O268" i="48"/>
  <c r="O267" i="48"/>
  <c r="O266" i="48"/>
  <c r="O265" i="48"/>
  <c r="O264" i="48"/>
  <c r="O263" i="48"/>
  <c r="O262" i="48"/>
  <c r="O261" i="48"/>
  <c r="G270" i="48"/>
  <c r="G269" i="48"/>
  <c r="G268" i="48"/>
  <c r="G267" i="48"/>
  <c r="G266" i="48"/>
  <c r="G265" i="48"/>
  <c r="G264" i="48"/>
  <c r="G263" i="48"/>
  <c r="G262" i="48"/>
  <c r="G261" i="48"/>
  <c r="O243" i="48"/>
  <c r="O242" i="48"/>
  <c r="O241" i="48"/>
  <c r="O240" i="48"/>
  <c r="O239" i="48"/>
  <c r="O238" i="48"/>
  <c r="O237" i="48"/>
  <c r="O236" i="48"/>
  <c r="O235" i="48"/>
  <c r="O234" i="48"/>
  <c r="G243" i="48"/>
  <c r="G242" i="48"/>
  <c r="G241" i="48"/>
  <c r="G240" i="48"/>
  <c r="G239" i="48"/>
  <c r="G238" i="48"/>
  <c r="G237" i="48"/>
  <c r="G236" i="48"/>
  <c r="G235" i="48"/>
  <c r="G234" i="48"/>
  <c r="O216" i="48"/>
  <c r="O215" i="48"/>
  <c r="O214" i="48"/>
  <c r="O213" i="48"/>
  <c r="O212" i="48"/>
  <c r="O211" i="48"/>
  <c r="O210" i="48"/>
  <c r="O209" i="48"/>
  <c r="O208" i="48"/>
  <c r="O207" i="48"/>
  <c r="G216" i="48"/>
  <c r="G215" i="48"/>
  <c r="G214" i="48"/>
  <c r="G213" i="48"/>
  <c r="G212" i="48"/>
  <c r="G211" i="48"/>
  <c r="G210" i="48"/>
  <c r="G209" i="48"/>
  <c r="G208" i="48"/>
  <c r="G207" i="48"/>
  <c r="O189" i="48"/>
  <c r="O188" i="48"/>
  <c r="O187" i="48"/>
  <c r="O186" i="48"/>
  <c r="O185" i="48"/>
  <c r="O184" i="48"/>
  <c r="O183" i="48"/>
  <c r="O182" i="48"/>
  <c r="O181" i="48"/>
  <c r="O180" i="48"/>
  <c r="G189" i="48"/>
  <c r="G188" i="48"/>
  <c r="G187" i="48"/>
  <c r="G186" i="48"/>
  <c r="G185" i="48"/>
  <c r="G184" i="48"/>
  <c r="G183" i="48"/>
  <c r="G182" i="48"/>
  <c r="G181" i="48"/>
  <c r="G180" i="48"/>
  <c r="O162" i="48"/>
  <c r="O161" i="48"/>
  <c r="O160" i="48"/>
  <c r="O159" i="48"/>
  <c r="O158" i="48"/>
  <c r="O157" i="48"/>
  <c r="O156" i="48"/>
  <c r="O155" i="48"/>
  <c r="O154" i="48"/>
  <c r="O153" i="48"/>
  <c r="G162" i="48"/>
  <c r="G161" i="48"/>
  <c r="G160" i="48"/>
  <c r="G159" i="48"/>
  <c r="G158" i="48"/>
  <c r="G157" i="48"/>
  <c r="G156" i="48"/>
  <c r="G155" i="48"/>
  <c r="G154" i="48"/>
  <c r="G153" i="48"/>
  <c r="O135" i="48"/>
  <c r="O134" i="48"/>
  <c r="O133" i="48"/>
  <c r="O132" i="48"/>
  <c r="O131" i="48"/>
  <c r="O130" i="48"/>
  <c r="O129" i="48"/>
  <c r="O128" i="48"/>
  <c r="O127" i="48"/>
  <c r="O126" i="48"/>
  <c r="G135" i="48"/>
  <c r="G134" i="48"/>
  <c r="G133" i="48"/>
  <c r="G132" i="48"/>
  <c r="G131" i="48"/>
  <c r="G130" i="48"/>
  <c r="G129" i="48"/>
  <c r="G128" i="48"/>
  <c r="G127" i="48"/>
  <c r="G126" i="48"/>
  <c r="O108" i="48"/>
  <c r="O107" i="48"/>
  <c r="O106" i="48"/>
  <c r="O105" i="48"/>
  <c r="O104" i="48"/>
  <c r="O103" i="48"/>
  <c r="O102" i="48"/>
  <c r="O101" i="48"/>
  <c r="O100" i="48"/>
  <c r="O99" i="48"/>
  <c r="G108" i="48"/>
  <c r="G107" i="48"/>
  <c r="G106" i="48"/>
  <c r="G105" i="48"/>
  <c r="G104" i="48"/>
  <c r="G103" i="48"/>
  <c r="G102" i="48"/>
  <c r="G101" i="48"/>
  <c r="G100" i="48"/>
  <c r="G99" i="48"/>
  <c r="O81" i="48"/>
  <c r="O80" i="48"/>
  <c r="O79" i="48"/>
  <c r="O78" i="48"/>
  <c r="O77" i="48"/>
  <c r="O76" i="48"/>
  <c r="O75" i="48"/>
  <c r="O74" i="48"/>
  <c r="O73" i="48"/>
  <c r="O72" i="48"/>
  <c r="G84" i="48"/>
  <c r="G81" i="48"/>
  <c r="G80" i="48"/>
  <c r="G79" i="48"/>
  <c r="G78" i="48"/>
  <c r="G77" i="48"/>
  <c r="G76" i="48"/>
  <c r="G75" i="48"/>
  <c r="G74" i="48"/>
  <c r="G73" i="48"/>
  <c r="G72" i="48"/>
  <c r="O54" i="48"/>
  <c r="O53" i="48"/>
  <c r="O52" i="48"/>
  <c r="O51" i="48"/>
  <c r="O50" i="48"/>
  <c r="O49" i="48"/>
  <c r="O48" i="48"/>
  <c r="O47" i="48"/>
  <c r="O46" i="48"/>
  <c r="O45" i="48"/>
  <c r="G54" i="48"/>
  <c r="G53" i="48"/>
  <c r="G52" i="48"/>
  <c r="G51" i="48"/>
  <c r="G50" i="48"/>
  <c r="G49" i="48"/>
  <c r="G48" i="48"/>
  <c r="G47" i="48"/>
  <c r="G46" i="48"/>
  <c r="G45" i="48"/>
  <c r="O27" i="48"/>
  <c r="O26" i="48"/>
  <c r="O25" i="48"/>
  <c r="O24" i="48"/>
  <c r="O23" i="48"/>
  <c r="O22" i="48"/>
  <c r="O21" i="48"/>
  <c r="O20" i="48"/>
  <c r="O19" i="48"/>
  <c r="O18" i="48"/>
  <c r="G463" i="48" l="1"/>
  <c r="O436" i="48"/>
  <c r="O438" i="48" s="1"/>
  <c r="G409" i="48"/>
  <c r="G436" i="48"/>
  <c r="G438" i="48" s="1"/>
  <c r="O382" i="48"/>
  <c r="O409" i="48"/>
  <c r="G382" i="48"/>
  <c r="G384" i="48" s="1"/>
  <c r="O355" i="48"/>
  <c r="G355" i="48"/>
  <c r="G328" i="48"/>
  <c r="O328" i="48"/>
  <c r="O220" i="48"/>
  <c r="O222" i="48" s="1"/>
  <c r="O301" i="48"/>
  <c r="O274" i="48"/>
  <c r="G274" i="48"/>
  <c r="G301" i="48"/>
  <c r="O247" i="48"/>
  <c r="O249" i="48" s="1"/>
  <c r="G247" i="48"/>
  <c r="G249" i="48" s="1"/>
  <c r="G220" i="48"/>
  <c r="G222" i="48" s="1"/>
  <c r="O193" i="48"/>
  <c r="G193" i="48"/>
  <c r="G195" i="48" s="1"/>
  <c r="G166" i="48"/>
  <c r="G168" i="48" s="1"/>
  <c r="O166" i="48"/>
  <c r="O139" i="48"/>
  <c r="G139" i="48"/>
  <c r="G112" i="48"/>
  <c r="O112" i="48"/>
  <c r="G85" i="48"/>
  <c r="O85" i="48"/>
  <c r="G58" i="48"/>
  <c r="O58" i="48"/>
  <c r="O31" i="48"/>
  <c r="G447" i="48"/>
  <c r="C446" i="48"/>
  <c r="C392" i="48"/>
  <c r="C365" i="48"/>
  <c r="K474" i="48"/>
  <c r="O474" i="48" s="1"/>
  <c r="K473" i="48"/>
  <c r="O473" i="48" s="1"/>
  <c r="G474" i="48"/>
  <c r="G473" i="48"/>
  <c r="C473" i="48"/>
  <c r="O447" i="48"/>
  <c r="K446" i="48"/>
  <c r="K447" i="48"/>
  <c r="O446" i="48"/>
  <c r="G446" i="48"/>
  <c r="C447" i="48"/>
  <c r="O420" i="48"/>
  <c r="O419" i="48"/>
  <c r="K419" i="48"/>
  <c r="G420" i="48"/>
  <c r="G419" i="48"/>
  <c r="C420" i="48"/>
  <c r="C419" i="48"/>
  <c r="O393" i="48"/>
  <c r="K393" i="48"/>
  <c r="O392" i="48"/>
  <c r="K392" i="48"/>
  <c r="G392" i="48"/>
  <c r="C393" i="48"/>
  <c r="O366" i="48"/>
  <c r="K365" i="48"/>
  <c r="K366" i="48"/>
  <c r="O365" i="48"/>
  <c r="G365" i="48"/>
  <c r="C366" i="48"/>
  <c r="O339" i="48"/>
  <c r="K339" i="48"/>
  <c r="O338" i="48"/>
  <c r="K338" i="48"/>
  <c r="G339" i="48"/>
  <c r="C339" i="48"/>
  <c r="G338" i="48"/>
  <c r="C338" i="48"/>
  <c r="O312" i="48"/>
  <c r="K311" i="48"/>
  <c r="K312" i="48"/>
  <c r="O311" i="48"/>
  <c r="G312" i="48"/>
  <c r="C312" i="48"/>
  <c r="C311" i="48"/>
  <c r="G311" i="48"/>
  <c r="O285" i="48"/>
  <c r="O284" i="48"/>
  <c r="K284" i="48"/>
  <c r="K285" i="48"/>
  <c r="G285" i="48"/>
  <c r="C285" i="48"/>
  <c r="G284" i="48"/>
  <c r="C284" i="48"/>
  <c r="O258" i="48"/>
  <c r="K258" i="48"/>
  <c r="O257" i="48"/>
  <c r="K257" i="48"/>
  <c r="G258" i="48"/>
  <c r="C257" i="48"/>
  <c r="C258" i="48"/>
  <c r="G257" i="48"/>
  <c r="O231" i="48"/>
  <c r="O230" i="48"/>
  <c r="K230" i="48"/>
  <c r="G231" i="48"/>
  <c r="G230" i="48"/>
  <c r="C230" i="48"/>
  <c r="O204" i="48"/>
  <c r="O203" i="48"/>
  <c r="K203" i="48"/>
  <c r="G204" i="48"/>
  <c r="C204" i="48"/>
  <c r="C203" i="48"/>
  <c r="G203" i="48" s="1"/>
  <c r="K177" i="48"/>
  <c r="O177" i="48" s="1"/>
  <c r="K176" i="48"/>
  <c r="O176" i="48" s="1"/>
  <c r="G177" i="48"/>
  <c r="C177" i="48"/>
  <c r="C176" i="48"/>
  <c r="G176" i="48"/>
  <c r="O150" i="48"/>
  <c r="O149" i="48"/>
  <c r="C150" i="48"/>
  <c r="G150" i="48" s="1"/>
  <c r="C149" i="48"/>
  <c r="G149" i="48" s="1"/>
  <c r="O123" i="48"/>
  <c r="K122" i="48"/>
  <c r="O122" i="48" s="1"/>
  <c r="C122" i="48"/>
  <c r="C123" i="48"/>
  <c r="G123" i="48" s="1"/>
  <c r="G122" i="48"/>
  <c r="K96" i="48"/>
  <c r="O96" i="48" s="1"/>
  <c r="K95" i="48"/>
  <c r="O95" i="48"/>
  <c r="C95" i="48"/>
  <c r="G95" i="48" s="1"/>
  <c r="C96" i="48"/>
  <c r="G96" i="48" s="1"/>
  <c r="O69" i="48"/>
  <c r="K68" i="48"/>
  <c r="O68" i="48" s="1"/>
  <c r="G69" i="48"/>
  <c r="C68" i="48"/>
  <c r="G68" i="48" s="1"/>
  <c r="K42" i="48"/>
  <c r="O42" i="48" s="1"/>
  <c r="K41" i="48"/>
  <c r="O41" i="48" s="1"/>
  <c r="C41" i="48"/>
  <c r="G41" i="48" s="1"/>
  <c r="C42" i="48"/>
  <c r="G42" i="48" s="1"/>
  <c r="K14" i="48"/>
  <c r="O14" i="48" s="1"/>
  <c r="K15" i="48"/>
  <c r="O15" i="48" s="1"/>
  <c r="O384" i="48" l="1"/>
  <c r="O276" i="48"/>
  <c r="G276" i="48"/>
  <c r="G465" i="48"/>
  <c r="G141" i="48"/>
  <c r="O141" i="48" l="1"/>
  <c r="G330" i="48"/>
  <c r="O330" i="48"/>
  <c r="G411" i="48"/>
  <c r="G357" i="48"/>
  <c r="G303" i="48"/>
  <c r="O465" i="48"/>
  <c r="O195" i="48"/>
  <c r="O411" i="48"/>
  <c r="O357" i="48"/>
  <c r="O303" i="48"/>
  <c r="G27" i="48" l="1"/>
  <c r="G26" i="48"/>
  <c r="G25" i="48"/>
  <c r="G24" i="48"/>
  <c r="G23" i="48"/>
  <c r="G22" i="48"/>
  <c r="G21" i="48"/>
  <c r="G18" i="48"/>
  <c r="G12" i="48"/>
  <c r="G31" i="48" l="1"/>
  <c r="G33" i="48" s="1"/>
  <c r="O33" i="48"/>
  <c r="O60" i="48"/>
  <c r="O87" i="48"/>
  <c r="O114" i="48"/>
  <c r="O168" i="48"/>
  <c r="G60" i="48"/>
  <c r="G114" i="48"/>
  <c r="G492" i="48"/>
  <c r="C14" i="48"/>
  <c r="G14" i="48" s="1"/>
  <c r="C15" i="48"/>
  <c r="G15" i="48" s="1"/>
  <c r="I69" i="46" l="1"/>
  <c r="I70" i="46" s="1"/>
  <c r="E3" i="48" l="1"/>
  <c r="I27" i="59" s="1"/>
  <c r="I26" i="59" s="1"/>
  <c r="G87" i="48"/>
  <c r="C6" i="48" s="1"/>
  <c r="E4" i="59" l="1"/>
  <c r="G4" i="48"/>
  <c r="G6" i="48" s="1"/>
  <c r="C5" i="48"/>
  <c r="C4" i="48"/>
  <c r="E3" i="59" l="1"/>
  <c r="F57" i="46"/>
  <c r="F62" i="46" s="1"/>
  <c r="M59" i="46" s="1"/>
  <c r="F24" i="69" s="1"/>
  <c r="G5" i="48"/>
  <c r="H50" i="46" l="1"/>
  <c r="F64" i="46" s="1"/>
  <c r="E22" i="69" l="1"/>
  <c r="F66" i="46"/>
  <c r="F63" i="4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suzuki haruna</author>
  </authors>
  <commentList>
    <comment ref="G48" authorId="0" shapeId="0" xr:uid="{654E1229-8B26-4038-878D-6B632DB0BD4E}">
      <text>
        <r>
          <rPr>
            <b/>
            <sz val="16"/>
            <color indexed="81"/>
            <rFont val="MS P ゴシック"/>
            <family val="3"/>
            <charset val="128"/>
          </rPr>
          <t>※助成金額を入力（単位：千円）</t>
        </r>
        <r>
          <rPr>
            <b/>
            <sz val="9"/>
            <color indexed="81"/>
            <rFont val="MS P ゴシック"/>
            <family val="3"/>
            <charset val="128"/>
          </rPr>
          <t xml:space="preserve">
</t>
        </r>
        <r>
          <rPr>
            <b/>
            <sz val="12"/>
            <color indexed="81"/>
            <rFont val="MS P ゴシック"/>
            <family val="3"/>
            <charset val="128"/>
          </rPr>
          <t>①内定額の範囲内②助成対象経費合計(A-B)
の範囲内で入力してください。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suzuki haruna</author>
  </authors>
  <commentList>
    <comment ref="B8" authorId="0" shapeId="0" xr:uid="{3ED98E52-33F3-42C5-ACE7-35848C38D9CA}">
      <text>
        <r>
          <rPr>
            <b/>
            <sz val="9"/>
            <color indexed="81"/>
            <rFont val="MS P ゴシック"/>
            <family val="3"/>
            <charset val="128"/>
          </rPr>
          <t>交付決定通知書右上の日付・文書番号をご入力ください。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suzuki haruna</author>
  </authors>
  <commentList>
    <comment ref="B56" authorId="0" shapeId="0" xr:uid="{77E9E2ED-891E-430D-B168-7EFC73C10239}">
      <text>
        <r>
          <rPr>
            <sz val="12"/>
            <color indexed="81"/>
            <rFont val="MS P ゴシック"/>
            <family val="3"/>
            <charset val="128"/>
          </rPr>
          <t>公演後の批評・劇評等（レビュー）に限ります。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ariyama serino</author>
  </authors>
  <commentList>
    <comment ref="D38" authorId="0" shapeId="0" xr:uid="{F2772106-40E1-4C80-9FC5-D58278EEFB36}">
      <text>
        <r>
          <rPr>
            <b/>
            <sz val="9"/>
            <color indexed="81"/>
            <rFont val="MS P ゴシック"/>
            <family val="3"/>
            <charset val="128"/>
          </rPr>
          <t>「シニア用」「学生・若者用」「障害者用」欄については、全入場券のうち、該当する券種の販売枚数を入力してください。</t>
        </r>
      </text>
    </comment>
    <comment ref="H38" authorId="0" shapeId="0" xr:uid="{6676CA75-D412-4E6B-B1E4-56115F57F7BC}">
      <text>
        <r>
          <rPr>
            <b/>
            <sz val="9"/>
            <color indexed="81"/>
            <rFont val="MS P ゴシック"/>
            <family val="3"/>
            <charset val="128"/>
          </rPr>
          <t>介助者の分も含めた枚数をご記入ください。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日本芸術文化振興会</author>
  </authors>
  <commentList>
    <comment ref="D11" authorId="0" shapeId="0" xr:uid="{8EA10E04-CAA5-4B48-98F8-234DFEB66575}">
      <text>
        <r>
          <rPr>
            <b/>
            <sz val="9"/>
            <color indexed="81"/>
            <rFont val="ＭＳ Ｐゴシック"/>
            <family val="3"/>
            <charset val="128"/>
          </rPr>
          <t>有料販売したチケット枚数のうち、当日実際に来場した人数を記載してください（購入したものの来場の無かった人数は、記載から除外してください）。</t>
        </r>
      </text>
    </comment>
    <comment ref="F11" authorId="0" shapeId="0" xr:uid="{5A3EA7BA-B3B7-4465-A145-5654C45C9463}">
      <text>
        <r>
          <rPr>
            <b/>
            <sz val="9"/>
            <color indexed="81"/>
            <rFont val="ＭＳ Ｐゴシック"/>
            <family val="3"/>
            <charset val="128"/>
          </rPr>
          <t>当日実際に来場した招待人数を記載してください。</t>
        </r>
      </text>
    </comment>
    <comment ref="J22" authorId="0" shapeId="0" xr:uid="{B9BA585A-0973-4DE3-AC78-CE89BB3B3864}">
      <text>
        <r>
          <rPr>
            <b/>
            <sz val="9"/>
            <color indexed="81"/>
            <rFont val="ＭＳ Ｐゴシック"/>
            <family val="3"/>
            <charset val="128"/>
          </rPr>
          <t>ステージ数が多い場合は、行を増やして使用してください。</t>
        </r>
      </text>
    </comment>
  </commentList>
</comments>
</file>

<file path=xl/sharedStrings.xml><?xml version="1.0" encoding="utf-8"?>
<sst xmlns="http://schemas.openxmlformats.org/spreadsheetml/2006/main" count="2858" uniqueCount="589">
  <si>
    <t>活動の目的及び内容</t>
    <rPh sb="0" eb="2">
      <t>カツドウ</t>
    </rPh>
    <rPh sb="3" eb="5">
      <t>モクテキ</t>
    </rPh>
    <rPh sb="5" eb="6">
      <t>オヨ</t>
    </rPh>
    <rPh sb="7" eb="9">
      <t>ナイヨウ</t>
    </rPh>
    <phoneticPr fontId="3"/>
  </si>
  <si>
    <t>記入要領</t>
    <phoneticPr fontId="3"/>
  </si>
  <si>
    <t>区分</t>
    <rPh sb="0" eb="2">
      <t>クブン</t>
    </rPh>
    <phoneticPr fontId="3"/>
  </si>
  <si>
    <t>項目</t>
    <rPh sb="0" eb="2">
      <t>コウモク</t>
    </rPh>
    <phoneticPr fontId="3"/>
  </si>
  <si>
    <t>細目</t>
    <rPh sb="0" eb="2">
      <t>サイモク</t>
    </rPh>
    <phoneticPr fontId="3"/>
  </si>
  <si>
    <t>－</t>
    <phoneticPr fontId="3"/>
  </si>
  <si>
    <t>～</t>
    <phoneticPr fontId="3"/>
  </si>
  <si>
    <t>活動名</t>
    <rPh sb="0" eb="2">
      <t>カツドウ</t>
    </rPh>
    <rPh sb="2" eb="3">
      <t>メイ</t>
    </rPh>
    <phoneticPr fontId="3"/>
  </si>
  <si>
    <t>団体情報</t>
    <rPh sb="0" eb="2">
      <t>ダンタイ</t>
    </rPh>
    <rPh sb="2" eb="4">
      <t>ジョウホウ</t>
    </rPh>
    <phoneticPr fontId="3"/>
  </si>
  <si>
    <t>ジャンル</t>
    <phoneticPr fontId="3"/>
  </si>
  <si>
    <t>年度</t>
    <rPh sb="0" eb="2">
      <t>ネンド</t>
    </rPh>
    <phoneticPr fontId="3"/>
  </si>
  <si>
    <t>音楽</t>
    <phoneticPr fontId="3"/>
  </si>
  <si>
    <t>舞踊</t>
    <phoneticPr fontId="3"/>
  </si>
  <si>
    <t>演劇</t>
    <phoneticPr fontId="3"/>
  </si>
  <si>
    <t>現代演劇</t>
    <rPh sb="0" eb="2">
      <t>ゲンダイ</t>
    </rPh>
    <rPh sb="2" eb="4">
      <t>エンゲキ</t>
    </rPh>
    <phoneticPr fontId="3"/>
  </si>
  <si>
    <t>古典演劇（歌舞伎）</t>
    <rPh sb="0" eb="2">
      <t>コテン</t>
    </rPh>
    <rPh sb="2" eb="4">
      <t>エンゲキ</t>
    </rPh>
    <rPh sb="5" eb="8">
      <t>カブキ</t>
    </rPh>
    <phoneticPr fontId="3"/>
  </si>
  <si>
    <t>落語</t>
    <rPh sb="0" eb="2">
      <t>ラクゴ</t>
    </rPh>
    <phoneticPr fontId="3"/>
  </si>
  <si>
    <t>現代舞踊</t>
    <rPh sb="0" eb="2">
      <t>ゲンダイ</t>
    </rPh>
    <rPh sb="2" eb="4">
      <t>ブヨウ</t>
    </rPh>
    <phoneticPr fontId="3"/>
  </si>
  <si>
    <t>児童演劇</t>
    <rPh sb="0" eb="2">
      <t>ジドウ</t>
    </rPh>
    <rPh sb="2" eb="4">
      <t>エンゲキ</t>
    </rPh>
    <phoneticPr fontId="3"/>
  </si>
  <si>
    <t>古典演劇（人形浄瑠璃）</t>
    <rPh sb="0" eb="2">
      <t>コテン</t>
    </rPh>
    <rPh sb="2" eb="4">
      <t>エンゲキ</t>
    </rPh>
    <rPh sb="5" eb="7">
      <t>ニンギョウ</t>
    </rPh>
    <rPh sb="7" eb="10">
      <t>ジョウルリ</t>
    </rPh>
    <phoneticPr fontId="3"/>
  </si>
  <si>
    <t>講談</t>
    <rPh sb="0" eb="2">
      <t>コウダン</t>
    </rPh>
    <phoneticPr fontId="3"/>
  </si>
  <si>
    <t>舞踏</t>
    <rPh sb="0" eb="2">
      <t>ブトウ</t>
    </rPh>
    <phoneticPr fontId="3"/>
  </si>
  <si>
    <t>人形劇</t>
    <rPh sb="0" eb="3">
      <t>ニンギョウゲキ</t>
    </rPh>
    <phoneticPr fontId="3"/>
  </si>
  <si>
    <t>古典演劇（能楽）</t>
    <rPh sb="0" eb="2">
      <t>コテン</t>
    </rPh>
    <rPh sb="2" eb="4">
      <t>エンゲキ</t>
    </rPh>
    <rPh sb="5" eb="7">
      <t>ノウガク</t>
    </rPh>
    <phoneticPr fontId="3"/>
  </si>
  <si>
    <t>浪曲</t>
    <rPh sb="0" eb="2">
      <t>ロウキョク</t>
    </rPh>
    <phoneticPr fontId="3"/>
  </si>
  <si>
    <t>吹奏楽</t>
    <rPh sb="0" eb="3">
      <t>スイソウガク</t>
    </rPh>
    <phoneticPr fontId="3"/>
  </si>
  <si>
    <t>民族舞踊</t>
    <rPh sb="0" eb="2">
      <t>ミンゾク</t>
    </rPh>
    <rPh sb="2" eb="4">
      <t>ブヨウ</t>
    </rPh>
    <phoneticPr fontId="3"/>
  </si>
  <si>
    <t>邦楽</t>
    <rPh sb="0" eb="2">
      <t>ホウガク</t>
    </rPh>
    <phoneticPr fontId="3"/>
  </si>
  <si>
    <t>漫才</t>
    <rPh sb="0" eb="2">
      <t>マンザイ</t>
    </rPh>
    <phoneticPr fontId="3"/>
  </si>
  <si>
    <t>邦舞</t>
    <rPh sb="0" eb="1">
      <t>ホウ</t>
    </rPh>
    <rPh sb="1" eb="2">
      <t>ブ</t>
    </rPh>
    <phoneticPr fontId="3"/>
  </si>
  <si>
    <t>奇術</t>
    <rPh sb="0" eb="2">
      <t>キジュツ</t>
    </rPh>
    <phoneticPr fontId="3"/>
  </si>
  <si>
    <t>雅楽</t>
    <rPh sb="0" eb="2">
      <t>ガガク</t>
    </rPh>
    <phoneticPr fontId="3"/>
  </si>
  <si>
    <t>太神楽</t>
    <rPh sb="0" eb="3">
      <t>ダイカグラ</t>
    </rPh>
    <phoneticPr fontId="3"/>
  </si>
  <si>
    <t>声明</t>
    <rPh sb="0" eb="2">
      <t>ショウミョウ</t>
    </rPh>
    <phoneticPr fontId="3"/>
  </si>
  <si>
    <t>―</t>
  </si>
  <si>
    <t>本活動の企画意図及び目標等</t>
    <rPh sb="0" eb="1">
      <t>ホン</t>
    </rPh>
    <rPh sb="1" eb="3">
      <t>カツドウ</t>
    </rPh>
    <rPh sb="4" eb="6">
      <t>キカク</t>
    </rPh>
    <rPh sb="6" eb="8">
      <t>イト</t>
    </rPh>
    <rPh sb="8" eb="9">
      <t>オヨ</t>
    </rPh>
    <rPh sb="10" eb="12">
      <t>モクヒョウ</t>
    </rPh>
    <rPh sb="12" eb="13">
      <t>トウ</t>
    </rPh>
    <phoneticPr fontId="3"/>
  </si>
  <si>
    <t>都道府県</t>
    <rPh sb="0" eb="4">
      <t>トドウフケン</t>
    </rPh>
    <phoneticPr fontId="3"/>
  </si>
  <si>
    <t>活動内訳</t>
    <rPh sb="0" eb="2">
      <t>カツドウ</t>
    </rPh>
    <rPh sb="2" eb="4">
      <t>ウチワケ</t>
    </rPh>
    <phoneticPr fontId="3"/>
  </si>
  <si>
    <t>公演活動数</t>
    <rPh sb="0" eb="2">
      <t>コウエン</t>
    </rPh>
    <rPh sb="2" eb="4">
      <t>カツドウ</t>
    </rPh>
    <rPh sb="4" eb="5">
      <t>スウ</t>
    </rPh>
    <phoneticPr fontId="3"/>
  </si>
  <si>
    <t>令和３年度</t>
    <rPh sb="0" eb="2">
      <t>レイワ</t>
    </rPh>
    <rPh sb="3" eb="5">
      <t>ネンド</t>
    </rPh>
    <phoneticPr fontId="3"/>
  </si>
  <si>
    <t>令和４年度</t>
    <rPh sb="0" eb="2">
      <t>レイワ</t>
    </rPh>
    <rPh sb="3" eb="5">
      <t>ネンド</t>
    </rPh>
    <phoneticPr fontId="3"/>
  </si>
  <si>
    <t>令和５年度</t>
    <rPh sb="0" eb="2">
      <t>レイワ</t>
    </rPh>
    <rPh sb="3" eb="5">
      <t>ネンド</t>
    </rPh>
    <phoneticPr fontId="3"/>
  </si>
  <si>
    <t>開始日</t>
    <rPh sb="0" eb="3">
      <t>カイシビ</t>
    </rPh>
    <phoneticPr fontId="3"/>
  </si>
  <si>
    <t>終了日</t>
    <rPh sb="0" eb="2">
      <t>シュウリョウ</t>
    </rPh>
    <rPh sb="2" eb="3">
      <t>ビ</t>
    </rPh>
    <phoneticPr fontId="3"/>
  </si>
  <si>
    <t>※仕込み・ゲネプロ・ばらしの期間は記入せず、公演期間を記入してください（2021/4/1～2022/3/31）。
※活動が1日の場合は同じ日付をご記入ください。</t>
    <phoneticPr fontId="3"/>
  </si>
  <si>
    <t>合計</t>
    <rPh sb="0" eb="2">
      <t>ゴウケイ</t>
    </rPh>
    <phoneticPr fontId="3"/>
  </si>
  <si>
    <t>非表示</t>
    <rPh sb="0" eb="3">
      <t>ヒヒョウジ</t>
    </rPh>
    <phoneticPr fontId="8"/>
  </si>
  <si>
    <t>非表示
※公演事業支援は不使用！</t>
    <rPh sb="0" eb="3">
      <t>ヒヒョウジ</t>
    </rPh>
    <rPh sb="5" eb="7">
      <t>コウエン</t>
    </rPh>
    <rPh sb="7" eb="9">
      <t>ジギョウ</t>
    </rPh>
    <rPh sb="9" eb="11">
      <t>シエン</t>
    </rPh>
    <rPh sb="12" eb="15">
      <t>フシヨウ</t>
    </rPh>
    <phoneticPr fontId="3"/>
  </si>
  <si>
    <t>×</t>
  </si>
  <si>
    <t>入場料合計（円）</t>
    <rPh sb="0" eb="3">
      <t>ニュウジョウリョウ</t>
    </rPh>
    <rPh sb="3" eb="5">
      <t>ゴウケイ</t>
    </rPh>
    <rPh sb="6" eb="7">
      <t>エン</t>
    </rPh>
    <phoneticPr fontId="3"/>
  </si>
  <si>
    <t>公演回数合計</t>
    <rPh sb="0" eb="2">
      <t>コウエン</t>
    </rPh>
    <rPh sb="2" eb="4">
      <t>カイスウ</t>
    </rPh>
    <rPh sb="4" eb="6">
      <t>ゴウケイ</t>
    </rPh>
    <phoneticPr fontId="3"/>
  </si>
  <si>
    <t>総使用席数(a)</t>
    <rPh sb="0" eb="1">
      <t>ソウ</t>
    </rPh>
    <rPh sb="1" eb="3">
      <t>シヨウ</t>
    </rPh>
    <rPh sb="3" eb="5">
      <t>セキスウ</t>
    </rPh>
    <phoneticPr fontId="3"/>
  </si>
  <si>
    <t>販売枚数合計(b)</t>
    <rPh sb="4" eb="6">
      <t>ゴウケイ</t>
    </rPh>
    <phoneticPr fontId="3"/>
  </si>
  <si>
    <t>有料入場率(b/a)</t>
    <rPh sb="2" eb="4">
      <t>ニュウジョウ</t>
    </rPh>
    <phoneticPr fontId="3"/>
  </si>
  <si>
    <t>総入場者数合計(c)</t>
    <rPh sb="5" eb="7">
      <t>ゴウケイ</t>
    </rPh>
    <phoneticPr fontId="3"/>
  </si>
  <si>
    <t>総入場率(c/a)</t>
    <phoneticPr fontId="3"/>
  </si>
  <si>
    <t>会場名</t>
  </si>
  <si>
    <t>会場の席数(定員)</t>
    <rPh sb="0" eb="2">
      <t>カイジョウ</t>
    </rPh>
    <rPh sb="3" eb="5">
      <t>セキスウ</t>
    </rPh>
    <rPh sb="6" eb="8">
      <t>テイイン</t>
    </rPh>
    <phoneticPr fontId="3"/>
  </si>
  <si>
    <t>売止席数</t>
    <rPh sb="0" eb="1">
      <t>ウリ</t>
    </rPh>
    <rPh sb="1" eb="2">
      <t>ドメ</t>
    </rPh>
    <rPh sb="2" eb="4">
      <t>セキスウ</t>
    </rPh>
    <phoneticPr fontId="3"/>
  </si>
  <si>
    <t>使用席数</t>
    <rPh sb="0" eb="2">
      <t>シヨウ</t>
    </rPh>
    <rPh sb="2" eb="4">
      <t>セキスウ</t>
    </rPh>
    <rPh sb="3" eb="4">
      <t>スウ</t>
    </rPh>
    <phoneticPr fontId="3"/>
  </si>
  <si>
    <t>使用席数×公演回数(a)</t>
    <rPh sb="5" eb="7">
      <t>コウエン</t>
    </rPh>
    <rPh sb="7" eb="9">
      <t>カイスウ</t>
    </rPh>
    <phoneticPr fontId="3"/>
  </si>
  <si>
    <t>公演回数</t>
    <phoneticPr fontId="3"/>
  </si>
  <si>
    <t>販売枚数(b)</t>
    <rPh sb="0" eb="2">
      <t>ハンバイ</t>
    </rPh>
    <rPh sb="2" eb="4">
      <t>マイスウ</t>
    </rPh>
    <phoneticPr fontId="3"/>
  </si>
  <si>
    <t>有料入場率(b/a)</t>
    <rPh sb="0" eb="2">
      <t>ユウリョウ</t>
    </rPh>
    <rPh sb="2" eb="4">
      <t>ニュウジョウ</t>
    </rPh>
    <rPh sb="4" eb="5">
      <t>リツ</t>
    </rPh>
    <phoneticPr fontId="3"/>
  </si>
  <si>
    <t>総入場者数(c)</t>
    <rPh sb="0" eb="1">
      <t>ソウ</t>
    </rPh>
    <rPh sb="1" eb="3">
      <t>ニュウジョウ</t>
    </rPh>
    <rPh sb="3" eb="4">
      <t>シャ</t>
    </rPh>
    <rPh sb="4" eb="5">
      <t>スウ</t>
    </rPh>
    <phoneticPr fontId="3"/>
  </si>
  <si>
    <t>総入場率(c/a)</t>
    <rPh sb="0" eb="1">
      <t>ソウ</t>
    </rPh>
    <rPh sb="1" eb="3">
      <t>ニュウジョウ</t>
    </rPh>
    <rPh sb="3" eb="4">
      <t>リツ</t>
    </rPh>
    <phoneticPr fontId="3"/>
  </si>
  <si>
    <t>券種</t>
  </si>
  <si>
    <t>枚数</t>
  </si>
  <si>
    <t>単価×枚数</t>
  </si>
  <si>
    <t>招待券枚数</t>
    <rPh sb="0" eb="3">
      <t>ショウタイケン</t>
    </rPh>
    <rPh sb="3" eb="5">
      <t>マイスウ</t>
    </rPh>
    <phoneticPr fontId="3"/>
  </si>
  <si>
    <t>小計</t>
    <rPh sb="0" eb="2">
      <t>ショウケイ</t>
    </rPh>
    <phoneticPr fontId="3"/>
  </si>
  <si>
    <t>【内訳】</t>
    <rPh sb="1" eb="3">
      <t>ウチワケ</t>
    </rPh>
    <phoneticPr fontId="3"/>
  </si>
  <si>
    <t>助成対象経費</t>
    <rPh sb="0" eb="2">
      <t>ジョセイ</t>
    </rPh>
    <rPh sb="2" eb="4">
      <t>タイショウ</t>
    </rPh>
    <rPh sb="4" eb="6">
      <t>ケイヒ</t>
    </rPh>
    <phoneticPr fontId="3"/>
  </si>
  <si>
    <t>文芸費</t>
    <rPh sb="0" eb="2">
      <t>ブンゲイ</t>
    </rPh>
    <rPh sb="2" eb="3">
      <t>ヒ</t>
    </rPh>
    <phoneticPr fontId="8"/>
  </si>
  <si>
    <t>舞台費</t>
    <rPh sb="0" eb="2">
      <t>ブタイ</t>
    </rPh>
    <rPh sb="2" eb="3">
      <t>ヒ</t>
    </rPh>
    <phoneticPr fontId="8"/>
  </si>
  <si>
    <t>課税対象外経費</t>
    <rPh sb="0" eb="2">
      <t>カゼイ</t>
    </rPh>
    <rPh sb="2" eb="4">
      <t>タイショウ</t>
    </rPh>
    <rPh sb="4" eb="5">
      <t>ガイ</t>
    </rPh>
    <rPh sb="5" eb="7">
      <t>ケイヒ</t>
    </rPh>
    <phoneticPr fontId="8"/>
  </si>
  <si>
    <t>課税対象経費</t>
    <rPh sb="0" eb="2">
      <t>カゼイ</t>
    </rPh>
    <rPh sb="2" eb="4">
      <t>タイショウ</t>
    </rPh>
    <rPh sb="4" eb="6">
      <t>ケイヒ</t>
    </rPh>
    <phoneticPr fontId="8"/>
  </si>
  <si>
    <t>助成対象経費　小計（A）</t>
    <rPh sb="0" eb="2">
      <t>ジョセイ</t>
    </rPh>
    <rPh sb="2" eb="4">
      <t>タイショウ</t>
    </rPh>
    <rPh sb="4" eb="6">
      <t>ケイヒ</t>
    </rPh>
    <rPh sb="7" eb="9">
      <t>ショウケイ</t>
    </rPh>
    <phoneticPr fontId="8"/>
  </si>
  <si>
    <t>消費税等仕入控除税額計（B）</t>
    <rPh sb="0" eb="3">
      <t>ショウヒゼイ</t>
    </rPh>
    <rPh sb="3" eb="4">
      <t>トウ</t>
    </rPh>
    <rPh sb="4" eb="6">
      <t>シイレ</t>
    </rPh>
    <rPh sb="6" eb="8">
      <t>コウジョ</t>
    </rPh>
    <rPh sb="8" eb="10">
      <t>ゼイガク</t>
    </rPh>
    <rPh sb="10" eb="11">
      <t>ケイ</t>
    </rPh>
    <phoneticPr fontId="8"/>
  </si>
  <si>
    <t>空白</t>
    <rPh sb="0" eb="2">
      <t>クウハク</t>
    </rPh>
    <phoneticPr fontId="3"/>
  </si>
  <si>
    <t>項目</t>
    <rPh sb="0" eb="2">
      <t>コウモク</t>
    </rPh>
    <phoneticPr fontId="8"/>
  </si>
  <si>
    <t>音楽費</t>
    <rPh sb="0" eb="2">
      <t>オンガク</t>
    </rPh>
    <rPh sb="2" eb="3">
      <t>ヒ</t>
    </rPh>
    <phoneticPr fontId="8"/>
  </si>
  <si>
    <t>助成対象経費</t>
    <rPh sb="0" eb="2">
      <t>ジョセイ</t>
    </rPh>
    <rPh sb="2" eb="4">
      <t>タイショウ</t>
    </rPh>
    <rPh sb="4" eb="6">
      <t>ケイヒ</t>
    </rPh>
    <phoneticPr fontId="8"/>
  </si>
  <si>
    <t>音楽制作料</t>
    <rPh sb="0" eb="2">
      <t>オンガク</t>
    </rPh>
    <rPh sb="2" eb="4">
      <t>セイサク</t>
    </rPh>
    <rPh sb="4" eb="5">
      <t>リョウ</t>
    </rPh>
    <phoneticPr fontId="8"/>
  </si>
  <si>
    <t>楽譜借料</t>
    <rPh sb="0" eb="2">
      <t>ガクフ</t>
    </rPh>
    <rPh sb="2" eb="4">
      <t>シャクリョウ</t>
    </rPh>
    <phoneticPr fontId="8"/>
  </si>
  <si>
    <t>稽古ピアニスト料</t>
    <rPh sb="0" eb="2">
      <t>ケイコ</t>
    </rPh>
    <rPh sb="7" eb="8">
      <t>リョウ</t>
    </rPh>
    <phoneticPr fontId="8"/>
  </si>
  <si>
    <t>調律料</t>
    <rPh sb="0" eb="2">
      <t>チョウリツ</t>
    </rPh>
    <rPh sb="2" eb="3">
      <t>リョウ</t>
    </rPh>
    <phoneticPr fontId="8"/>
  </si>
  <si>
    <t>演出料</t>
    <rPh sb="0" eb="2">
      <t>エンシュツ</t>
    </rPh>
    <rPh sb="2" eb="3">
      <t>リョウ</t>
    </rPh>
    <phoneticPr fontId="8"/>
  </si>
  <si>
    <t>演出助手料</t>
    <rPh sb="0" eb="2">
      <t>エンシュツ</t>
    </rPh>
    <rPh sb="2" eb="4">
      <t>ジョシュ</t>
    </rPh>
    <rPh sb="4" eb="5">
      <t>リョウ</t>
    </rPh>
    <phoneticPr fontId="8"/>
  </si>
  <si>
    <t>構成料</t>
    <rPh sb="0" eb="2">
      <t>コウセイ</t>
    </rPh>
    <rPh sb="2" eb="3">
      <t>リョウ</t>
    </rPh>
    <phoneticPr fontId="8"/>
  </si>
  <si>
    <t>ドラマトゥルク料</t>
    <rPh sb="7" eb="8">
      <t>リョウ</t>
    </rPh>
    <phoneticPr fontId="8"/>
  </si>
  <si>
    <t>振付料</t>
    <rPh sb="0" eb="2">
      <t>フリツケ</t>
    </rPh>
    <rPh sb="2" eb="3">
      <t>リョウ</t>
    </rPh>
    <phoneticPr fontId="8"/>
  </si>
  <si>
    <t>振付助手料</t>
    <rPh sb="0" eb="2">
      <t>フリツケ</t>
    </rPh>
    <rPh sb="2" eb="4">
      <t>ジョシュ</t>
    </rPh>
    <rPh sb="4" eb="5">
      <t>リョウ</t>
    </rPh>
    <phoneticPr fontId="8"/>
  </si>
  <si>
    <t>台本印刷料</t>
    <rPh sb="0" eb="2">
      <t>ダイホン</t>
    </rPh>
    <rPh sb="2" eb="4">
      <t>インサツ</t>
    </rPh>
    <rPh sb="4" eb="5">
      <t>リョウ</t>
    </rPh>
    <phoneticPr fontId="8"/>
  </si>
  <si>
    <t>音楽プラン料</t>
    <rPh sb="0" eb="2">
      <t>オンガク</t>
    </rPh>
    <rPh sb="5" eb="6">
      <t>リョウ</t>
    </rPh>
    <phoneticPr fontId="8"/>
  </si>
  <si>
    <t>舞台美術デザイン料</t>
    <rPh sb="0" eb="2">
      <t>ブタイ</t>
    </rPh>
    <rPh sb="2" eb="4">
      <t>ビジュツ</t>
    </rPh>
    <rPh sb="8" eb="9">
      <t>リョウ</t>
    </rPh>
    <phoneticPr fontId="8"/>
  </si>
  <si>
    <t>人形美術デザイン料</t>
    <rPh sb="0" eb="2">
      <t>ニンギョウ</t>
    </rPh>
    <rPh sb="2" eb="4">
      <t>ビジュツ</t>
    </rPh>
    <rPh sb="8" eb="9">
      <t>リョウ</t>
    </rPh>
    <phoneticPr fontId="8"/>
  </si>
  <si>
    <t>照明プラン料</t>
    <rPh sb="0" eb="2">
      <t>ショウメイ</t>
    </rPh>
    <rPh sb="5" eb="6">
      <t>リョウ</t>
    </rPh>
    <phoneticPr fontId="8"/>
  </si>
  <si>
    <t>音響プラン料</t>
    <rPh sb="0" eb="2">
      <t>オンキョウ</t>
    </rPh>
    <rPh sb="5" eb="6">
      <t>リョウ</t>
    </rPh>
    <phoneticPr fontId="8"/>
  </si>
  <si>
    <t>衣装デザイン料</t>
    <rPh sb="0" eb="2">
      <t>イショウ</t>
    </rPh>
    <rPh sb="6" eb="7">
      <t>リョウ</t>
    </rPh>
    <phoneticPr fontId="8"/>
  </si>
  <si>
    <t>映像プラン料</t>
    <rPh sb="0" eb="2">
      <t>エイゾウ</t>
    </rPh>
    <rPh sb="5" eb="6">
      <t>リョウ</t>
    </rPh>
    <phoneticPr fontId="8"/>
  </si>
  <si>
    <t>特殊効果プラン料</t>
    <rPh sb="0" eb="2">
      <t>トクシュ</t>
    </rPh>
    <rPh sb="2" eb="4">
      <t>コウカ</t>
    </rPh>
    <rPh sb="7" eb="8">
      <t>リョウ</t>
    </rPh>
    <phoneticPr fontId="8"/>
  </si>
  <si>
    <t>舞台監督料</t>
    <rPh sb="0" eb="2">
      <t>ブタイ</t>
    </rPh>
    <rPh sb="2" eb="4">
      <t>カントク</t>
    </rPh>
    <rPh sb="4" eb="5">
      <t>リョウ</t>
    </rPh>
    <phoneticPr fontId="8"/>
  </si>
  <si>
    <t>舞台監督助手料</t>
    <rPh sb="0" eb="2">
      <t>ブタイ</t>
    </rPh>
    <rPh sb="2" eb="4">
      <t>カントク</t>
    </rPh>
    <rPh sb="4" eb="6">
      <t>ジョシュ</t>
    </rPh>
    <rPh sb="6" eb="7">
      <t>リョウ</t>
    </rPh>
    <phoneticPr fontId="8"/>
  </si>
  <si>
    <t>音楽費</t>
    <rPh sb="0" eb="2">
      <t>オンガク</t>
    </rPh>
    <rPh sb="2" eb="3">
      <t>ヒ</t>
    </rPh>
    <phoneticPr fontId="8"/>
  </si>
  <si>
    <t>文芸費</t>
    <rPh sb="0" eb="2">
      <t>ブンゲイ</t>
    </rPh>
    <rPh sb="2" eb="3">
      <t>ヒ</t>
    </rPh>
    <phoneticPr fontId="8"/>
  </si>
  <si>
    <t>会場費</t>
    <rPh sb="0" eb="2">
      <t>カイジョウ</t>
    </rPh>
    <rPh sb="2" eb="3">
      <t>ヒ</t>
    </rPh>
    <phoneticPr fontId="8"/>
  </si>
  <si>
    <t>会場使用料</t>
    <rPh sb="0" eb="2">
      <t>カイジョウ</t>
    </rPh>
    <rPh sb="2" eb="5">
      <t>シヨウリョウ</t>
    </rPh>
    <phoneticPr fontId="8"/>
  </si>
  <si>
    <t>付帯設備使用料</t>
    <rPh sb="0" eb="2">
      <t>フタイ</t>
    </rPh>
    <rPh sb="2" eb="4">
      <t>セツビ</t>
    </rPh>
    <rPh sb="4" eb="7">
      <t>シヨウリョウ</t>
    </rPh>
    <phoneticPr fontId="8"/>
  </si>
  <si>
    <t>舞台費</t>
    <rPh sb="0" eb="2">
      <t>ブタイ</t>
    </rPh>
    <rPh sb="2" eb="3">
      <t>ヒ</t>
    </rPh>
    <phoneticPr fontId="8"/>
  </si>
  <si>
    <t>大道具費</t>
    <rPh sb="0" eb="3">
      <t>オオドウグ</t>
    </rPh>
    <rPh sb="3" eb="4">
      <t>ヒ</t>
    </rPh>
    <phoneticPr fontId="8"/>
  </si>
  <si>
    <t>小道具費</t>
    <rPh sb="0" eb="3">
      <t>コドウグ</t>
    </rPh>
    <rPh sb="3" eb="4">
      <t>ヒ</t>
    </rPh>
    <phoneticPr fontId="8"/>
  </si>
  <si>
    <t>衣装スタッフ費</t>
    <rPh sb="0" eb="2">
      <t>イショウ</t>
    </rPh>
    <rPh sb="6" eb="7">
      <t>ヒ</t>
    </rPh>
    <phoneticPr fontId="8"/>
  </si>
  <si>
    <t>履物費</t>
    <rPh sb="0" eb="2">
      <t>ハキモノ</t>
    </rPh>
    <rPh sb="2" eb="3">
      <t>ヒ</t>
    </rPh>
    <phoneticPr fontId="8"/>
  </si>
  <si>
    <t>かつら（床山）費</t>
    <rPh sb="4" eb="6">
      <t>トコヤマ</t>
    </rPh>
    <rPh sb="7" eb="8">
      <t>ヒ</t>
    </rPh>
    <phoneticPr fontId="8"/>
  </si>
  <si>
    <t>メイク費</t>
    <rPh sb="3" eb="4">
      <t>ヒ</t>
    </rPh>
    <phoneticPr fontId="8"/>
  </si>
  <si>
    <t>照明費</t>
    <rPh sb="0" eb="2">
      <t>ショウメイ</t>
    </rPh>
    <rPh sb="2" eb="3">
      <t>ヒ</t>
    </rPh>
    <phoneticPr fontId="8"/>
  </si>
  <si>
    <t>照明スタッフ費</t>
    <rPh sb="0" eb="2">
      <t>ショウメイ</t>
    </rPh>
    <rPh sb="6" eb="7">
      <t>ヒ</t>
    </rPh>
    <phoneticPr fontId="8"/>
  </si>
  <si>
    <t>音響費</t>
    <rPh sb="0" eb="2">
      <t>オンキョウ</t>
    </rPh>
    <rPh sb="2" eb="3">
      <t>ヒ</t>
    </rPh>
    <phoneticPr fontId="8"/>
  </si>
  <si>
    <t>音響スタッフ費</t>
    <rPh sb="0" eb="2">
      <t>オンキョウ</t>
    </rPh>
    <rPh sb="6" eb="7">
      <t>ヒ</t>
    </rPh>
    <phoneticPr fontId="8"/>
  </si>
  <si>
    <t>映像費</t>
    <rPh sb="0" eb="2">
      <t>エイゾウ</t>
    </rPh>
    <rPh sb="2" eb="3">
      <t>ヒ</t>
    </rPh>
    <phoneticPr fontId="8"/>
  </si>
  <si>
    <t>映像スタッフ費</t>
    <rPh sb="0" eb="2">
      <t>エイゾウ</t>
    </rPh>
    <rPh sb="6" eb="7">
      <t>ヒ</t>
    </rPh>
    <phoneticPr fontId="8"/>
  </si>
  <si>
    <t>特殊効果費</t>
    <rPh sb="0" eb="2">
      <t>トクシュ</t>
    </rPh>
    <rPh sb="2" eb="4">
      <t>コウカ</t>
    </rPh>
    <rPh sb="4" eb="5">
      <t>ヒ</t>
    </rPh>
    <phoneticPr fontId="8"/>
  </si>
  <si>
    <t>細目/内訳</t>
    <rPh sb="0" eb="2">
      <t>サイモク</t>
    </rPh>
    <rPh sb="3" eb="5">
      <t>ウチワケ</t>
    </rPh>
    <phoneticPr fontId="3"/>
  </si>
  <si>
    <t>課税区分</t>
    <rPh sb="0" eb="2">
      <t>カゼイ</t>
    </rPh>
    <rPh sb="2" eb="4">
      <t>クブン</t>
    </rPh>
    <phoneticPr fontId="8"/>
  </si>
  <si>
    <t>課税対象外</t>
    <rPh sb="0" eb="2">
      <t>カゼイ</t>
    </rPh>
    <rPh sb="2" eb="4">
      <t>タイショウ</t>
    </rPh>
    <rPh sb="4" eb="5">
      <t>ガイ</t>
    </rPh>
    <phoneticPr fontId="8"/>
  </si>
  <si>
    <t>合唱指揮料</t>
    <rPh sb="0" eb="2">
      <t>ガッショウ</t>
    </rPh>
    <rPh sb="2" eb="4">
      <t>シキ</t>
    </rPh>
    <rPh sb="4" eb="5">
      <t>リョウ</t>
    </rPh>
    <phoneticPr fontId="8"/>
  </si>
  <si>
    <t>コレペティ料</t>
    <rPh sb="5" eb="6">
      <t>リョウ</t>
    </rPh>
    <phoneticPr fontId="8"/>
  </si>
  <si>
    <t>楽譜製作料</t>
    <rPh sb="0" eb="2">
      <t>ガクフ</t>
    </rPh>
    <rPh sb="2" eb="4">
      <t>セイサク</t>
    </rPh>
    <rPh sb="4" eb="5">
      <t>リョウ</t>
    </rPh>
    <phoneticPr fontId="8"/>
  </si>
  <si>
    <t>舞台スタッフ費</t>
    <rPh sb="0" eb="2">
      <t>ブタイ</t>
    </rPh>
    <rPh sb="6" eb="7">
      <t>ヒ</t>
    </rPh>
    <phoneticPr fontId="8"/>
  </si>
  <si>
    <t>支援区分</t>
    <rPh sb="0" eb="2">
      <t>シエン</t>
    </rPh>
    <rPh sb="2" eb="4">
      <t>クブン</t>
    </rPh>
    <phoneticPr fontId="3"/>
  </si>
  <si>
    <t>数量(1)</t>
    <rPh sb="0" eb="2">
      <t>スウリョウ</t>
    </rPh>
    <phoneticPr fontId="3"/>
  </si>
  <si>
    <t>数量(2)</t>
    <rPh sb="0" eb="2">
      <t>スウリョウ</t>
    </rPh>
    <phoneticPr fontId="3"/>
  </si>
  <si>
    <t>消費税等仕入控除税額の取扱</t>
    <phoneticPr fontId="8"/>
  </si>
  <si>
    <t>税区分番号</t>
    <rPh sb="0" eb="1">
      <t>ゼイ</t>
    </rPh>
    <rPh sb="1" eb="3">
      <t>クブン</t>
    </rPh>
    <rPh sb="3" eb="5">
      <t>バンゴウ</t>
    </rPh>
    <phoneticPr fontId="8"/>
  </si>
  <si>
    <t>※　Ａ４判２枚に収まるように作成してください。</t>
    <phoneticPr fontId="8"/>
  </si>
  <si>
    <t>団体名</t>
    <phoneticPr fontId="3"/>
  </si>
  <si>
    <t>旅費</t>
    <rPh sb="0" eb="2">
      <t>リョヒ</t>
    </rPh>
    <phoneticPr fontId="8"/>
  </si>
  <si>
    <t>旅費</t>
    <rPh sb="0" eb="2">
      <t>リョヒ</t>
    </rPh>
    <phoneticPr fontId="8"/>
  </si>
  <si>
    <t>渡航費</t>
    <rPh sb="0" eb="3">
      <t>トコウヒ</t>
    </rPh>
    <phoneticPr fontId="8"/>
  </si>
  <si>
    <t>国内交通費</t>
    <rPh sb="0" eb="2">
      <t>コクナイ</t>
    </rPh>
    <rPh sb="2" eb="5">
      <t>コウツウヒ</t>
    </rPh>
    <phoneticPr fontId="8"/>
  </si>
  <si>
    <t>国内宿泊費</t>
    <rPh sb="0" eb="2">
      <t>コクナイ</t>
    </rPh>
    <rPh sb="2" eb="5">
      <t>シュクハクヒ</t>
    </rPh>
    <phoneticPr fontId="8"/>
  </si>
  <si>
    <t>参加団体の選定方針と期待される効果</t>
    <rPh sb="0" eb="2">
      <t>サンカ</t>
    </rPh>
    <rPh sb="2" eb="4">
      <t>ダンタイ</t>
    </rPh>
    <rPh sb="5" eb="7">
      <t>センテイ</t>
    </rPh>
    <rPh sb="7" eb="9">
      <t>ホウシン</t>
    </rPh>
    <rPh sb="10" eb="12">
      <t>キタイ</t>
    </rPh>
    <rPh sb="15" eb="17">
      <t>コウカ</t>
    </rPh>
    <phoneticPr fontId="3"/>
  </si>
  <si>
    <t>実施期間</t>
    <rPh sb="0" eb="2">
      <t>ジッシ</t>
    </rPh>
    <rPh sb="2" eb="4">
      <t>キカン</t>
    </rPh>
    <phoneticPr fontId="3"/>
  </si>
  <si>
    <t>～</t>
    <phoneticPr fontId="4"/>
  </si>
  <si>
    <t>出演費・音楽費・文芸費</t>
    <rPh sb="0" eb="2">
      <t>シュツエン</t>
    </rPh>
    <rPh sb="2" eb="3">
      <t>ヒ</t>
    </rPh>
    <rPh sb="4" eb="6">
      <t>オンガク</t>
    </rPh>
    <rPh sb="6" eb="7">
      <t>ヒ</t>
    </rPh>
    <rPh sb="8" eb="10">
      <t>ブンゲイ</t>
    </rPh>
    <rPh sb="10" eb="11">
      <t>ヒ</t>
    </rPh>
    <phoneticPr fontId="3"/>
  </si>
  <si>
    <t>会場費・舞台費・運搬費</t>
    <rPh sb="0" eb="2">
      <t>カイジョウ</t>
    </rPh>
    <rPh sb="2" eb="3">
      <t>ヒ</t>
    </rPh>
    <rPh sb="4" eb="6">
      <t>ブタイ</t>
    </rPh>
    <rPh sb="6" eb="7">
      <t>ヒ</t>
    </rPh>
    <rPh sb="8" eb="10">
      <t>ウンパン</t>
    </rPh>
    <rPh sb="10" eb="11">
      <t>ヒ</t>
    </rPh>
    <phoneticPr fontId="8"/>
  </si>
  <si>
    <t>謝金・旅費・宣伝費等</t>
    <rPh sb="0" eb="2">
      <t>シャキン</t>
    </rPh>
    <rPh sb="3" eb="5">
      <t>リョヒ</t>
    </rPh>
    <rPh sb="6" eb="9">
      <t>センデンヒ</t>
    </rPh>
    <rPh sb="9" eb="10">
      <t>ナド</t>
    </rPh>
    <phoneticPr fontId="8"/>
  </si>
  <si>
    <t>助成対象外経費</t>
    <rPh sb="0" eb="2">
      <t>ジョセイ</t>
    </rPh>
    <rPh sb="2" eb="4">
      <t>タイショウ</t>
    </rPh>
    <rPh sb="4" eb="5">
      <t>ガイ</t>
    </rPh>
    <rPh sb="5" eb="7">
      <t>ケイヒ</t>
    </rPh>
    <phoneticPr fontId="8"/>
  </si>
  <si>
    <t>出演費</t>
    <rPh sb="0" eb="2">
      <t>シュツエン</t>
    </rPh>
    <rPh sb="2" eb="3">
      <t>ヒ</t>
    </rPh>
    <phoneticPr fontId="8"/>
  </si>
  <si>
    <t>演奏料</t>
    <rPh sb="0" eb="2">
      <t>エンソウ</t>
    </rPh>
    <rPh sb="2" eb="3">
      <t>リョウ</t>
    </rPh>
    <phoneticPr fontId="8"/>
  </si>
  <si>
    <t>ソリスト料</t>
    <rPh sb="4" eb="5">
      <t>リョウ</t>
    </rPh>
    <phoneticPr fontId="8"/>
  </si>
  <si>
    <t>合唱料</t>
    <rPh sb="0" eb="2">
      <t>ガッショウ</t>
    </rPh>
    <rPh sb="2" eb="3">
      <t>リョウ</t>
    </rPh>
    <phoneticPr fontId="8"/>
  </si>
  <si>
    <t>音楽費</t>
    <rPh sb="0" eb="2">
      <t>オンガク</t>
    </rPh>
    <rPh sb="2" eb="3">
      <t>ヒ</t>
    </rPh>
    <phoneticPr fontId="8"/>
  </si>
  <si>
    <t>音楽編集料</t>
    <rPh sb="0" eb="2">
      <t>オンガク</t>
    </rPh>
    <rPh sb="2" eb="4">
      <t>ヘンシュウ</t>
    </rPh>
    <rPh sb="4" eb="5">
      <t>リョウ</t>
    </rPh>
    <phoneticPr fontId="8"/>
  </si>
  <si>
    <t>楽器借料</t>
    <rPh sb="0" eb="2">
      <t>ガッキ</t>
    </rPh>
    <rPh sb="2" eb="4">
      <t>シャクリョウ</t>
    </rPh>
    <phoneticPr fontId="8"/>
  </si>
  <si>
    <t>プロンプター料</t>
    <rPh sb="6" eb="7">
      <t>リョウ</t>
    </rPh>
    <phoneticPr fontId="8"/>
  </si>
  <si>
    <t>運搬費</t>
    <rPh sb="0" eb="2">
      <t>ウンパン</t>
    </rPh>
    <rPh sb="2" eb="3">
      <t>ヒ</t>
    </rPh>
    <phoneticPr fontId="8"/>
  </si>
  <si>
    <t>国内運搬費</t>
    <rPh sb="0" eb="2">
      <t>コクナイ</t>
    </rPh>
    <rPh sb="2" eb="4">
      <t>ウンパン</t>
    </rPh>
    <rPh sb="4" eb="5">
      <t>ヒ</t>
    </rPh>
    <phoneticPr fontId="8"/>
  </si>
  <si>
    <t>謝金</t>
    <rPh sb="0" eb="2">
      <t>シャキン</t>
    </rPh>
    <phoneticPr fontId="8"/>
  </si>
  <si>
    <t>編集謝金</t>
    <rPh sb="0" eb="2">
      <t>ヘンシュウ</t>
    </rPh>
    <rPh sb="2" eb="4">
      <t>シャキン</t>
    </rPh>
    <phoneticPr fontId="8"/>
  </si>
  <si>
    <t>原稿執筆謝金</t>
    <rPh sb="0" eb="2">
      <t>ゲンコウ</t>
    </rPh>
    <rPh sb="2" eb="4">
      <t>シッピツ</t>
    </rPh>
    <rPh sb="4" eb="6">
      <t>シャキン</t>
    </rPh>
    <phoneticPr fontId="8"/>
  </si>
  <si>
    <t>通訳謝金</t>
    <rPh sb="0" eb="2">
      <t>ツウヤク</t>
    </rPh>
    <rPh sb="2" eb="4">
      <t>シャキン</t>
    </rPh>
    <phoneticPr fontId="8"/>
  </si>
  <si>
    <t>翻訳謝金</t>
    <rPh sb="0" eb="2">
      <t>ホンヤク</t>
    </rPh>
    <rPh sb="2" eb="4">
      <t>シャキン</t>
    </rPh>
    <phoneticPr fontId="8"/>
  </si>
  <si>
    <t>会場整理謝金</t>
    <rPh sb="0" eb="2">
      <t>カイジョウ</t>
    </rPh>
    <rPh sb="2" eb="4">
      <t>セイリ</t>
    </rPh>
    <rPh sb="4" eb="6">
      <t>シャキン</t>
    </rPh>
    <phoneticPr fontId="8"/>
  </si>
  <si>
    <t>託児謝金</t>
    <rPh sb="0" eb="2">
      <t>タクジ</t>
    </rPh>
    <rPh sb="2" eb="4">
      <t>シャキン</t>
    </rPh>
    <phoneticPr fontId="8"/>
  </si>
  <si>
    <t>医師・看護師謝金</t>
    <rPh sb="0" eb="2">
      <t>イシ</t>
    </rPh>
    <rPh sb="3" eb="6">
      <t>カンゴシ</t>
    </rPh>
    <rPh sb="6" eb="8">
      <t>シャキン</t>
    </rPh>
    <phoneticPr fontId="8"/>
  </si>
  <si>
    <t>手話通訳謝金</t>
    <rPh sb="0" eb="2">
      <t>シュワ</t>
    </rPh>
    <rPh sb="2" eb="4">
      <t>ツウヤク</t>
    </rPh>
    <rPh sb="4" eb="6">
      <t>シャキン</t>
    </rPh>
    <phoneticPr fontId="8"/>
  </si>
  <si>
    <t>要約筆記謝金</t>
    <rPh sb="0" eb="2">
      <t>ヨウヤク</t>
    </rPh>
    <rPh sb="2" eb="4">
      <t>ヒッキ</t>
    </rPh>
    <rPh sb="4" eb="6">
      <t>シャキン</t>
    </rPh>
    <phoneticPr fontId="8"/>
  </si>
  <si>
    <t>通信費</t>
    <rPh sb="0" eb="3">
      <t>ツウシンヒ</t>
    </rPh>
    <phoneticPr fontId="8"/>
  </si>
  <si>
    <t>案内状送付料</t>
    <rPh sb="0" eb="3">
      <t>アンナイジョウ</t>
    </rPh>
    <rPh sb="3" eb="5">
      <t>ソウフ</t>
    </rPh>
    <rPh sb="5" eb="6">
      <t>リョウ</t>
    </rPh>
    <phoneticPr fontId="8"/>
  </si>
  <si>
    <t>宣伝費</t>
    <rPh sb="0" eb="3">
      <t>センデンヒ</t>
    </rPh>
    <phoneticPr fontId="8"/>
  </si>
  <si>
    <t>広告宣伝費</t>
    <rPh sb="0" eb="2">
      <t>コウコク</t>
    </rPh>
    <rPh sb="2" eb="5">
      <t>センデンヒ</t>
    </rPh>
    <phoneticPr fontId="8"/>
  </si>
  <si>
    <t>入場券販売手数料</t>
    <rPh sb="0" eb="3">
      <t>ニュウジョウケン</t>
    </rPh>
    <rPh sb="3" eb="5">
      <t>ハンバイ</t>
    </rPh>
    <rPh sb="5" eb="8">
      <t>テスウリョウ</t>
    </rPh>
    <phoneticPr fontId="8"/>
  </si>
  <si>
    <t>印刷費</t>
    <rPh sb="0" eb="2">
      <t>インサツ</t>
    </rPh>
    <rPh sb="2" eb="3">
      <t>ヒ</t>
    </rPh>
    <phoneticPr fontId="8"/>
  </si>
  <si>
    <t>記録費</t>
    <rPh sb="0" eb="2">
      <t>キロク</t>
    </rPh>
    <rPh sb="2" eb="3">
      <t>ヒ</t>
    </rPh>
    <phoneticPr fontId="8"/>
  </si>
  <si>
    <t>運搬費</t>
    <rPh sb="0" eb="2">
      <t>ウンパン</t>
    </rPh>
    <rPh sb="2" eb="3">
      <t>ヒ</t>
    </rPh>
    <phoneticPr fontId="8"/>
  </si>
  <si>
    <t>諸経費</t>
    <rPh sb="0" eb="3">
      <t>ショケイヒ</t>
    </rPh>
    <phoneticPr fontId="8"/>
  </si>
  <si>
    <t>国際運搬費</t>
    <rPh sb="0" eb="2">
      <t>コクサイ</t>
    </rPh>
    <rPh sb="2" eb="4">
      <t>ウンパン</t>
    </rPh>
    <rPh sb="4" eb="5">
      <t>ヒ</t>
    </rPh>
    <phoneticPr fontId="8"/>
  </si>
  <si>
    <t>海外現地運搬費</t>
    <rPh sb="0" eb="2">
      <t>カイガイ</t>
    </rPh>
    <rPh sb="2" eb="4">
      <t>ゲンチ</t>
    </rPh>
    <rPh sb="4" eb="6">
      <t>ウンパン</t>
    </rPh>
    <rPh sb="6" eb="7">
      <t>ヒ</t>
    </rPh>
    <phoneticPr fontId="8"/>
  </si>
  <si>
    <t>海外現地交通費</t>
    <rPh sb="0" eb="2">
      <t>カイガイ</t>
    </rPh>
    <rPh sb="2" eb="4">
      <t>ゲンチ</t>
    </rPh>
    <rPh sb="4" eb="7">
      <t>コウツウヒ</t>
    </rPh>
    <phoneticPr fontId="8"/>
  </si>
  <si>
    <t>海外宿泊費</t>
    <rPh sb="0" eb="2">
      <t>カイガイ</t>
    </rPh>
    <rPh sb="2" eb="5">
      <t>シュクハクヒ</t>
    </rPh>
    <phoneticPr fontId="8"/>
  </si>
  <si>
    <t>日当</t>
    <rPh sb="0" eb="2">
      <t>ニットウ</t>
    </rPh>
    <phoneticPr fontId="8"/>
  </si>
  <si>
    <t>ビザ代</t>
    <rPh sb="2" eb="3">
      <t>ダイ</t>
    </rPh>
    <phoneticPr fontId="8"/>
  </si>
  <si>
    <t>企画制作料</t>
    <rPh sb="0" eb="2">
      <t>キカク</t>
    </rPh>
    <rPh sb="2" eb="4">
      <t>セイサク</t>
    </rPh>
    <rPh sb="4" eb="5">
      <t>リョウ</t>
    </rPh>
    <phoneticPr fontId="8"/>
  </si>
  <si>
    <t>会場設営費</t>
    <rPh sb="0" eb="2">
      <t>カイジョウ</t>
    </rPh>
    <rPh sb="2" eb="4">
      <t>セツエイ</t>
    </rPh>
    <rPh sb="4" eb="5">
      <t>ヒ</t>
    </rPh>
    <phoneticPr fontId="8"/>
  </si>
  <si>
    <t>ポスター印刷費</t>
    <rPh sb="4" eb="6">
      <t>インサツ</t>
    </rPh>
    <rPh sb="6" eb="7">
      <t>ヒ</t>
    </rPh>
    <phoneticPr fontId="8"/>
  </si>
  <si>
    <t>チラシ印刷費</t>
    <rPh sb="3" eb="5">
      <t>インサツ</t>
    </rPh>
    <rPh sb="5" eb="6">
      <t>ヒ</t>
    </rPh>
    <phoneticPr fontId="8"/>
  </si>
  <si>
    <t>プログラム印刷費</t>
    <rPh sb="5" eb="7">
      <t>インサツ</t>
    </rPh>
    <rPh sb="7" eb="8">
      <t>ヒ</t>
    </rPh>
    <phoneticPr fontId="8"/>
  </si>
  <si>
    <t>録画費</t>
    <rPh sb="0" eb="2">
      <t>ロクガ</t>
    </rPh>
    <rPh sb="2" eb="3">
      <t>ヒ</t>
    </rPh>
    <phoneticPr fontId="8"/>
  </si>
  <si>
    <t>録音費</t>
    <rPh sb="0" eb="2">
      <t>ロクオン</t>
    </rPh>
    <rPh sb="2" eb="3">
      <t>ヒ</t>
    </rPh>
    <phoneticPr fontId="8"/>
  </si>
  <si>
    <t>写真費</t>
    <rPh sb="0" eb="2">
      <t>シャシン</t>
    </rPh>
    <rPh sb="2" eb="3">
      <t>ヒ</t>
    </rPh>
    <phoneticPr fontId="8"/>
  </si>
  <si>
    <t>その他の収入</t>
    <rPh sb="2" eb="3">
      <t>タ</t>
    </rPh>
    <rPh sb="4" eb="6">
      <t>シュウニュウ</t>
    </rPh>
    <phoneticPr fontId="3"/>
  </si>
  <si>
    <t>招待券枚数</t>
    <rPh sb="0" eb="5">
      <t>ショウタイケンマイスウ</t>
    </rPh>
    <phoneticPr fontId="3"/>
  </si>
  <si>
    <t>単価×枚数</t>
    <rPh sb="0" eb="2">
      <t>タンカ</t>
    </rPh>
    <rPh sb="3" eb="5">
      <t>マイスウ</t>
    </rPh>
    <phoneticPr fontId="3"/>
  </si>
  <si>
    <t>枚数</t>
    <rPh sb="0" eb="2">
      <t>マイスウ</t>
    </rPh>
    <phoneticPr fontId="3"/>
  </si>
  <si>
    <t>×</t>
    <phoneticPr fontId="3"/>
  </si>
  <si>
    <t>券種</t>
    <phoneticPr fontId="3"/>
  </si>
  <si>
    <t>総入場率（c/a）</t>
    <rPh sb="0" eb="1">
      <t>ソウ</t>
    </rPh>
    <rPh sb="1" eb="3">
      <t>ニュウジョウ</t>
    </rPh>
    <rPh sb="3" eb="4">
      <t>リツ</t>
    </rPh>
    <phoneticPr fontId="3"/>
  </si>
  <si>
    <t>入場者数（c）</t>
    <rPh sb="0" eb="2">
      <t>ニュウジョウ</t>
    </rPh>
    <rPh sb="2" eb="3">
      <t>シャ</t>
    </rPh>
    <rPh sb="3" eb="4">
      <t>スウ</t>
    </rPh>
    <phoneticPr fontId="3"/>
  </si>
  <si>
    <t>有料入場率（b/a）</t>
    <rPh sb="0" eb="2">
      <t>ユウリョウ</t>
    </rPh>
    <rPh sb="2" eb="4">
      <t>ニュウジョウ</t>
    </rPh>
    <rPh sb="4" eb="5">
      <t>リツ</t>
    </rPh>
    <phoneticPr fontId="3"/>
  </si>
  <si>
    <t>販売枚数（b）</t>
    <rPh sb="0" eb="2">
      <t>ハンバイ</t>
    </rPh>
    <rPh sb="2" eb="4">
      <t>マイスウ</t>
    </rPh>
    <phoneticPr fontId="3"/>
  </si>
  <si>
    <t>公演回数</t>
    <rPh sb="0" eb="4">
      <t>コウエンカイスウ</t>
    </rPh>
    <phoneticPr fontId="3"/>
  </si>
  <si>
    <t>使用席数×公演回数（a）</t>
    <rPh sb="5" eb="7">
      <t>コウエン</t>
    </rPh>
    <rPh sb="7" eb="9">
      <t>カイスウ</t>
    </rPh>
    <phoneticPr fontId="3"/>
  </si>
  <si>
    <t>使用席数</t>
    <rPh sb="0" eb="2">
      <t>シヨウ</t>
    </rPh>
    <rPh sb="2" eb="4">
      <t>セキスウ</t>
    </rPh>
    <phoneticPr fontId="3"/>
  </si>
  <si>
    <t>売止席数</t>
    <rPh sb="0" eb="1">
      <t>ウ</t>
    </rPh>
    <rPh sb="1" eb="2">
      <t>ド</t>
    </rPh>
    <rPh sb="2" eb="3">
      <t>セキ</t>
    </rPh>
    <rPh sb="3" eb="4">
      <t>スウ</t>
    </rPh>
    <phoneticPr fontId="3"/>
  </si>
  <si>
    <t>会場の席数（定員）</t>
    <rPh sb="0" eb="2">
      <t>カイジョウ</t>
    </rPh>
    <rPh sb="3" eb="5">
      <t>セキスウ</t>
    </rPh>
    <rPh sb="6" eb="8">
      <t>テイイン</t>
    </rPh>
    <phoneticPr fontId="3"/>
  </si>
  <si>
    <t>会場名</t>
    <rPh sb="0" eb="2">
      <t>カイジョウ</t>
    </rPh>
    <rPh sb="2" eb="3">
      <t>メイ</t>
    </rPh>
    <phoneticPr fontId="3"/>
  </si>
  <si>
    <t>会場情報</t>
  </si>
  <si>
    <t>入場料収入</t>
    <phoneticPr fontId="3"/>
  </si>
  <si>
    <t>収　　入</t>
    <rPh sb="0" eb="1">
      <t>オサム</t>
    </rPh>
    <rPh sb="3" eb="4">
      <t>ニュウ</t>
    </rPh>
    <phoneticPr fontId="3"/>
  </si>
  <si>
    <t>金額（円）</t>
    <rPh sb="0" eb="2">
      <t>キンガク</t>
    </rPh>
    <rPh sb="3" eb="4">
      <t>エン</t>
    </rPh>
    <phoneticPr fontId="3"/>
  </si>
  <si>
    <t>内訳詳細</t>
    <rPh sb="0" eb="2">
      <t>ウチワケ</t>
    </rPh>
    <rPh sb="2" eb="4">
      <t>ショウサイ</t>
    </rPh>
    <phoneticPr fontId="3"/>
  </si>
  <si>
    <t>内訳</t>
    <rPh sb="0" eb="2">
      <t>ウチワケ</t>
    </rPh>
    <phoneticPr fontId="3"/>
  </si>
  <si>
    <t>収入合計（千円）</t>
    <rPh sb="0" eb="2">
      <t>シュウニュウ</t>
    </rPh>
    <rPh sb="2" eb="4">
      <t>ゴウケイ</t>
    </rPh>
    <phoneticPr fontId="3"/>
  </si>
  <si>
    <t>例</t>
    <rPh sb="0" eb="1">
      <t>レイ</t>
    </rPh>
    <phoneticPr fontId="8"/>
  </si>
  <si>
    <t>公演名</t>
    <rPh sb="0" eb="2">
      <t>コウエン</t>
    </rPh>
    <rPh sb="2" eb="3">
      <t>メイ</t>
    </rPh>
    <phoneticPr fontId="8"/>
  </si>
  <si>
    <t>会場名</t>
    <rPh sb="0" eb="2">
      <t>カイジョウ</t>
    </rPh>
    <rPh sb="2" eb="3">
      <t>メイ</t>
    </rPh>
    <phoneticPr fontId="8"/>
  </si>
  <si>
    <t>団体名</t>
    <rPh sb="0" eb="2">
      <t>ダンタイ</t>
    </rPh>
    <rPh sb="2" eb="3">
      <t>メイ</t>
    </rPh>
    <phoneticPr fontId="8"/>
  </si>
  <si>
    <t>〔公演趣旨、作品概要〕
〔公演の内容（曲目・演目、あらすじ、スタッフ、キャスト等）〕</t>
    <rPh sb="1" eb="3">
      <t>コウエン</t>
    </rPh>
    <rPh sb="3" eb="5">
      <t>シュシ</t>
    </rPh>
    <rPh sb="6" eb="8">
      <t>サクヒン</t>
    </rPh>
    <rPh sb="8" eb="10">
      <t>ガイヨウ</t>
    </rPh>
    <rPh sb="14" eb="16">
      <t>コウエン</t>
    </rPh>
    <rPh sb="17" eb="19">
      <t>ナイヨウ</t>
    </rPh>
    <rPh sb="20" eb="22">
      <t>キョクモク</t>
    </rPh>
    <rPh sb="23" eb="25">
      <t>エンモク</t>
    </rPh>
    <rPh sb="40" eb="41">
      <t>ナド</t>
    </rPh>
    <phoneticPr fontId="8"/>
  </si>
  <si>
    <t xml:space="preserve">〔公演趣旨、作品概要〕
〔公演の内容（曲目・演目、あらすじ、スタッフ、キャスト等）〕
</t>
    <phoneticPr fontId="8"/>
  </si>
  <si>
    <t>出演費・音楽費・文芸費</t>
    <rPh sb="0" eb="2">
      <t>シュツエン</t>
    </rPh>
    <rPh sb="2" eb="3">
      <t>ヒ</t>
    </rPh>
    <rPh sb="4" eb="7">
      <t>オンガクヒ</t>
    </rPh>
    <rPh sb="8" eb="11">
      <t>ブンゲイヒ</t>
    </rPh>
    <phoneticPr fontId="3"/>
  </si>
  <si>
    <t>会場費・舞台費・運搬費</t>
    <rPh sb="0" eb="3">
      <t>カイジョウヒ</t>
    </rPh>
    <rPh sb="4" eb="6">
      <t>ブタイ</t>
    </rPh>
    <rPh sb="6" eb="7">
      <t>ヒ</t>
    </rPh>
    <rPh sb="8" eb="10">
      <t>ウンパン</t>
    </rPh>
    <rPh sb="10" eb="11">
      <t>ヒ</t>
    </rPh>
    <phoneticPr fontId="3"/>
  </si>
  <si>
    <t>謝金・旅費・宣伝費等</t>
    <rPh sb="0" eb="2">
      <t>シャキン</t>
    </rPh>
    <rPh sb="3" eb="5">
      <t>リョヒ</t>
    </rPh>
    <rPh sb="6" eb="10">
      <t>センデンヒナド</t>
    </rPh>
    <phoneticPr fontId="3"/>
  </si>
  <si>
    <t>公演名</t>
    <rPh sb="0" eb="2">
      <t>コウエン</t>
    </rPh>
    <rPh sb="2" eb="3">
      <t>メイ</t>
    </rPh>
    <phoneticPr fontId="3"/>
  </si>
  <si>
    <t>回数</t>
    <rPh sb="0" eb="2">
      <t>カイスウ</t>
    </rPh>
    <phoneticPr fontId="8"/>
  </si>
  <si>
    <t>実施場所（都道府県市区町村）</t>
    <rPh sb="0" eb="2">
      <t>ジッシ</t>
    </rPh>
    <rPh sb="2" eb="4">
      <t>バショ</t>
    </rPh>
    <rPh sb="5" eb="9">
      <t>トドウフケン</t>
    </rPh>
    <rPh sb="9" eb="11">
      <t>シク</t>
    </rPh>
    <rPh sb="11" eb="13">
      <t>チョウソン</t>
    </rPh>
    <phoneticPr fontId="3"/>
  </si>
  <si>
    <t>　フェスティバル全体の概要</t>
    <rPh sb="8" eb="10">
      <t>ゼンタイ</t>
    </rPh>
    <rPh sb="11" eb="13">
      <t>ガイヨウ</t>
    </rPh>
    <phoneticPr fontId="3"/>
  </si>
  <si>
    <t>公演回数</t>
    <rPh sb="0" eb="2">
      <t>コウエン</t>
    </rPh>
    <rPh sb="2" eb="4">
      <t>カイスウ</t>
    </rPh>
    <phoneticPr fontId="4"/>
  </si>
  <si>
    <t>日程</t>
    <rPh sb="0" eb="2">
      <t>ニッテイ</t>
    </rPh>
    <phoneticPr fontId="8"/>
  </si>
  <si>
    <t>日程</t>
    <phoneticPr fontId="8"/>
  </si>
  <si>
    <t>実施場所</t>
    <phoneticPr fontId="4"/>
  </si>
  <si>
    <r>
      <t>割引販売を行っている場合のみ、割引額の合計をマイナスで記入</t>
    </r>
    <r>
      <rPr>
        <b/>
        <sz val="10"/>
        <rFont val="ＭＳ Ｐゴシック"/>
        <family val="3"/>
        <charset val="128"/>
      </rPr>
      <t>→</t>
    </r>
    <phoneticPr fontId="3"/>
  </si>
  <si>
    <t>独立行政法人日本芸術文化振興会理事長　殿</t>
    <phoneticPr fontId="3"/>
  </si>
  <si>
    <t>担当者情報</t>
    <rPh sb="0" eb="3">
      <t>タントウシャ</t>
    </rPh>
    <rPh sb="3" eb="5">
      <t>ジョウホウ</t>
    </rPh>
    <phoneticPr fontId="3"/>
  </si>
  <si>
    <t>担当部署・所属</t>
    <rPh sb="0" eb="2">
      <t>タントウ</t>
    </rPh>
    <rPh sb="2" eb="4">
      <t>ブショ</t>
    </rPh>
    <rPh sb="5" eb="7">
      <t>ショゾク</t>
    </rPh>
    <phoneticPr fontId="3"/>
  </si>
  <si>
    <t>担当者電話番号</t>
    <rPh sb="0" eb="3">
      <t>タントウシャ</t>
    </rPh>
    <rPh sb="3" eb="5">
      <t>デンワ</t>
    </rPh>
    <rPh sb="5" eb="7">
      <t>バンゴウ</t>
    </rPh>
    <phoneticPr fontId="3"/>
  </si>
  <si>
    <t>（フリガナ）</t>
    <phoneticPr fontId="3"/>
  </si>
  <si>
    <t>時間外連絡先</t>
    <rPh sb="0" eb="6">
      <t>ジカンガイレンラクサキ</t>
    </rPh>
    <phoneticPr fontId="3"/>
  </si>
  <si>
    <t>氏名</t>
    <phoneticPr fontId="3"/>
  </si>
  <si>
    <t>団体名</t>
    <rPh sb="0" eb="3">
      <t>ダンタイメイ</t>
    </rPh>
    <phoneticPr fontId="8"/>
  </si>
  <si>
    <t>活動名</t>
    <rPh sb="0" eb="3">
      <t>カツドウメイ</t>
    </rPh>
    <phoneticPr fontId="8"/>
  </si>
  <si>
    <t>入場券内訳</t>
    <rPh sb="2" eb="3">
      <t>ケン</t>
    </rPh>
    <rPh sb="3" eb="5">
      <t>ウチワケ</t>
    </rPh>
    <phoneticPr fontId="3"/>
  </si>
  <si>
    <t>入場券内訳</t>
    <phoneticPr fontId="8"/>
  </si>
  <si>
    <t>活動内容</t>
    <phoneticPr fontId="8"/>
  </si>
  <si>
    <t>（単位：千円）</t>
    <rPh sb="1" eb="3">
      <t>タンイ</t>
    </rPh>
    <rPh sb="4" eb="6">
      <t>センエン</t>
    </rPh>
    <phoneticPr fontId="3"/>
  </si>
  <si>
    <t>助成対象経費
小計(A)</t>
    <rPh sb="0" eb="2">
      <t>ジョセイ</t>
    </rPh>
    <rPh sb="2" eb="4">
      <t>タイショウ</t>
    </rPh>
    <rPh sb="4" eb="6">
      <t>ケイヒ</t>
    </rPh>
    <rPh sb="7" eb="9">
      <t>ショウケイ</t>
    </rPh>
    <phoneticPr fontId="3"/>
  </si>
  <si>
    <t>消費税等仕入控除税額
小計(B)</t>
    <rPh sb="0" eb="6">
      <t>ショウヒゼイトウシイレ</t>
    </rPh>
    <rPh sb="6" eb="8">
      <t>コウジョ</t>
    </rPh>
    <rPh sb="8" eb="10">
      <t>ゼイガク</t>
    </rPh>
    <rPh sb="11" eb="13">
      <t>ショウケイ</t>
    </rPh>
    <phoneticPr fontId="3"/>
  </si>
  <si>
    <t>助成対象経費
小計(C)</t>
    <rPh sb="0" eb="2">
      <t>ジョセイ</t>
    </rPh>
    <rPh sb="2" eb="4">
      <t>タイショウ</t>
    </rPh>
    <rPh sb="4" eb="6">
      <t>ケイヒ</t>
    </rPh>
    <rPh sb="7" eb="9">
      <t>ショウケイ</t>
    </rPh>
    <phoneticPr fontId="3"/>
  </si>
  <si>
    <t>共催者・参加団体の役割・費用分担等</t>
    <rPh sb="0" eb="3">
      <t>キョウサイシャ</t>
    </rPh>
    <rPh sb="4" eb="6">
      <t>サンカ</t>
    </rPh>
    <rPh sb="6" eb="8">
      <t>ダンタイ</t>
    </rPh>
    <rPh sb="9" eb="11">
      <t>ヤクワリ</t>
    </rPh>
    <rPh sb="12" eb="14">
      <t>ヒヨウ</t>
    </rPh>
    <rPh sb="14" eb="16">
      <t>ブンタン</t>
    </rPh>
    <rPh sb="16" eb="17">
      <t>トウ</t>
    </rPh>
    <phoneticPr fontId="3"/>
  </si>
  <si>
    <t>日本の国際的プレゼンスの向上や文化芸術による相互理解の促進への貢献</t>
    <rPh sb="0" eb="2">
      <t>ニホン</t>
    </rPh>
    <rPh sb="3" eb="6">
      <t>コクサイテキ</t>
    </rPh>
    <rPh sb="12" eb="14">
      <t>コウジョウ</t>
    </rPh>
    <rPh sb="15" eb="17">
      <t>ブンカ</t>
    </rPh>
    <rPh sb="17" eb="19">
      <t>ゲイジュツ</t>
    </rPh>
    <rPh sb="22" eb="24">
      <t>ソウゴ</t>
    </rPh>
    <rPh sb="24" eb="26">
      <t>リカイ</t>
    </rPh>
    <rPh sb="27" eb="29">
      <t>ソクシン</t>
    </rPh>
    <rPh sb="31" eb="33">
      <t>コウケン</t>
    </rPh>
    <phoneticPr fontId="3"/>
  </si>
  <si>
    <t>単価/円(税込)</t>
    <rPh sb="0" eb="2">
      <t>タンカ</t>
    </rPh>
    <rPh sb="3" eb="4">
      <t>エン</t>
    </rPh>
    <rPh sb="5" eb="7">
      <t>ゼイコ</t>
    </rPh>
    <phoneticPr fontId="3"/>
  </si>
  <si>
    <t>単価/円(税込)</t>
    <phoneticPr fontId="8"/>
  </si>
  <si>
    <r>
      <t>割引販売を行っている場合のみ、割引額の合計をマイナスで記入</t>
    </r>
    <r>
      <rPr>
        <b/>
        <sz val="14"/>
        <color theme="1"/>
        <rFont val="ＭＳ ゴシック"/>
        <family val="3"/>
        <charset val="128"/>
      </rPr>
      <t>→</t>
    </r>
    <r>
      <rPr>
        <sz val="14"/>
        <color theme="1"/>
        <rFont val="ＭＳ ゴシック"/>
        <family val="3"/>
        <charset val="128"/>
      </rPr>
      <t xml:space="preserve"> </t>
    </r>
    <rPh sb="0" eb="4">
      <t>ワリビキハンバイ</t>
    </rPh>
    <rPh sb="5" eb="6">
      <t>オコナ</t>
    </rPh>
    <rPh sb="10" eb="12">
      <t>バアイ</t>
    </rPh>
    <rPh sb="15" eb="18">
      <t>ワリビキガク</t>
    </rPh>
    <rPh sb="19" eb="21">
      <t>ゴウケイ</t>
    </rPh>
    <rPh sb="27" eb="29">
      <t>キニュウ</t>
    </rPh>
    <phoneticPr fontId="3"/>
  </si>
  <si>
    <t>衣装費・装束料</t>
    <rPh sb="0" eb="2">
      <t>イショウ</t>
    </rPh>
    <rPh sb="2" eb="3">
      <t>ヒ</t>
    </rPh>
    <rPh sb="4" eb="6">
      <t>ショウゾク</t>
    </rPh>
    <rPh sb="6" eb="7">
      <t>リョウ</t>
    </rPh>
    <phoneticPr fontId="8"/>
  </si>
  <si>
    <t>バレエマスター・バレエミストレス料</t>
    <rPh sb="16" eb="17">
      <t>リョウ</t>
    </rPh>
    <phoneticPr fontId="8"/>
  </si>
  <si>
    <t>市区町村～番地（建物名を含む）</t>
    <rPh sb="0" eb="4">
      <t>シクチョウソン</t>
    </rPh>
    <rPh sb="5" eb="7">
      <t>バンチ</t>
    </rPh>
    <rPh sb="8" eb="10">
      <t>タテモノ</t>
    </rPh>
    <rPh sb="10" eb="11">
      <t>メイ</t>
    </rPh>
    <rPh sb="12" eb="13">
      <t>フク</t>
    </rPh>
    <phoneticPr fontId="3"/>
  </si>
  <si>
    <t>活動に対する予算額</t>
    <rPh sb="0" eb="2">
      <t>カツドウ</t>
    </rPh>
    <rPh sb="3" eb="4">
      <t>タイ</t>
    </rPh>
    <rPh sb="6" eb="9">
      <t>ヨサンガク</t>
    </rPh>
    <phoneticPr fontId="3"/>
  </si>
  <si>
    <t>助成対象経費小計(A)</t>
    <phoneticPr fontId="8"/>
  </si>
  <si>
    <t>消費税等仕入控除税額小計(B)</t>
    <phoneticPr fontId="8"/>
  </si>
  <si>
    <t>出演費・音楽費・文芸費</t>
    <phoneticPr fontId="8"/>
  </si>
  <si>
    <t>会場費・舞台費・運搬費</t>
    <phoneticPr fontId="8"/>
  </si>
  <si>
    <t>謝金・旅費・宣伝費等</t>
    <phoneticPr fontId="8"/>
  </si>
  <si>
    <t>活動の収支</t>
    <rPh sb="0" eb="2">
      <t>カツドウ</t>
    </rPh>
    <rPh sb="3" eb="5">
      <t>シュウシ</t>
    </rPh>
    <phoneticPr fontId="3"/>
  </si>
  <si>
    <t>電話番号</t>
    <rPh sb="0" eb="4">
      <t>デンワバンゴウ</t>
    </rPh>
    <phoneticPr fontId="8"/>
  </si>
  <si>
    <t>代表者氏名</t>
    <rPh sb="0" eb="5">
      <t>ダイヒョウシャシメイ</t>
    </rPh>
    <phoneticPr fontId="8"/>
  </si>
  <si>
    <t>FAX番号</t>
    <rPh sb="3" eb="5">
      <t>バンゴウ</t>
    </rPh>
    <phoneticPr fontId="8"/>
  </si>
  <si>
    <t>担当者E-mail</t>
    <rPh sb="0" eb="3">
      <t>タントウシャ</t>
    </rPh>
    <phoneticPr fontId="3"/>
  </si>
  <si>
    <t>内容詳細</t>
    <rPh sb="0" eb="2">
      <t>ナイヨウ</t>
    </rPh>
    <rPh sb="2" eb="4">
      <t>ショウサイ</t>
    </rPh>
    <phoneticPr fontId="8"/>
  </si>
  <si>
    <t>支払い先</t>
    <rPh sb="0" eb="2">
      <t>シハライ</t>
    </rPh>
    <rPh sb="3" eb="4">
      <t>サキ</t>
    </rPh>
    <phoneticPr fontId="3"/>
  </si>
  <si>
    <t>公的補助金・助成金等</t>
    <phoneticPr fontId="8"/>
  </si>
  <si>
    <t>民間寄付金・協賛金・助成金等</t>
    <phoneticPr fontId="8"/>
  </si>
  <si>
    <t>広告収入</t>
    <phoneticPr fontId="8"/>
  </si>
  <si>
    <t>共催者負担金</t>
    <phoneticPr fontId="8"/>
  </si>
  <si>
    <t>その他収入</t>
    <phoneticPr fontId="8"/>
  </si>
  <si>
    <t>オーケストラ</t>
  </si>
  <si>
    <t>バレエ</t>
  </si>
  <si>
    <t>オペラ</t>
  </si>
  <si>
    <t>合唱（古楽を含む）</t>
    <rPh sb="0" eb="2">
      <t>ガッショウ</t>
    </rPh>
    <rPh sb="3" eb="5">
      <t>コガク</t>
    </rPh>
    <rPh sb="6" eb="7">
      <t>フク</t>
    </rPh>
    <phoneticPr fontId="3"/>
  </si>
  <si>
    <t>ミュージカル</t>
  </si>
  <si>
    <t>室内楽（古楽を含む）</t>
    <rPh sb="0" eb="3">
      <t>シツナイガク</t>
    </rPh>
    <rPh sb="4" eb="6">
      <t>コガク</t>
    </rPh>
    <rPh sb="7" eb="8">
      <t>フク</t>
    </rPh>
    <phoneticPr fontId="3"/>
  </si>
  <si>
    <t>その他（舞踊分野の可能性を拡大させる活動を含む）</t>
    <rPh sb="2" eb="3">
      <t>タ</t>
    </rPh>
    <rPh sb="4" eb="6">
      <t>ブヨウ</t>
    </rPh>
    <phoneticPr fontId="3"/>
  </si>
  <si>
    <t>その他（演劇分野の可能性を拡大させる活動を含む）</t>
    <rPh sb="2" eb="3">
      <t>タ</t>
    </rPh>
    <rPh sb="4" eb="6">
      <t>エンゲキ</t>
    </rPh>
    <phoneticPr fontId="3"/>
  </si>
  <si>
    <t>その他（音楽分野の可能性を拡大させる活動を含む）</t>
    <rPh sb="2" eb="3">
      <t>タ</t>
    </rPh>
    <rPh sb="4" eb="8">
      <t>オンガクブンヤ</t>
    </rPh>
    <rPh sb="9" eb="12">
      <t>カノウセイ</t>
    </rPh>
    <rPh sb="13" eb="15">
      <t>カクダイ</t>
    </rPh>
    <rPh sb="18" eb="20">
      <t>カツドウ</t>
    </rPh>
    <rPh sb="21" eb="22">
      <t>フク</t>
    </rPh>
    <phoneticPr fontId="3"/>
  </si>
  <si>
    <t>代表者役職名</t>
    <phoneticPr fontId="3"/>
  </si>
  <si>
    <t>団体名</t>
    <rPh sb="0" eb="3">
      <t>ダンタイメイ</t>
    </rPh>
    <phoneticPr fontId="3"/>
  </si>
  <si>
    <t>活動名</t>
    <rPh sb="0" eb="3">
      <t>カツドウメイ</t>
    </rPh>
    <phoneticPr fontId="3"/>
  </si>
  <si>
    <t>【個表B】</t>
    <phoneticPr fontId="8"/>
  </si>
  <si>
    <t>単価等(税込・円)</t>
    <rPh sb="0" eb="2">
      <t>タンカ</t>
    </rPh>
    <rPh sb="2" eb="3">
      <t>トウ</t>
    </rPh>
    <rPh sb="4" eb="6">
      <t>ゼイコミ</t>
    </rPh>
    <rPh sb="7" eb="8">
      <t>エン</t>
    </rPh>
    <phoneticPr fontId="3"/>
  </si>
  <si>
    <t>金額（税込・円）</t>
    <rPh sb="3" eb="5">
      <t>ゼイコミ</t>
    </rPh>
    <rPh sb="6" eb="7">
      <t>エン</t>
    </rPh>
    <phoneticPr fontId="3"/>
  </si>
  <si>
    <t>観客層の拡充や国際的な評価の向上に向けた広報やマーケティング等に関する取組と期待される効果</t>
    <rPh sb="7" eb="10">
      <t>コクサイテキ</t>
    </rPh>
    <phoneticPr fontId="3"/>
  </si>
  <si>
    <t>あらゆる人々と文化芸術をつなぐためのプログラム上の創意工夫や鑑賞サポート等に関する取組</t>
    <rPh sb="38" eb="39">
      <t>カン</t>
    </rPh>
    <rPh sb="41" eb="43">
      <t>トリクミ</t>
    </rPh>
    <phoneticPr fontId="3"/>
  </si>
  <si>
    <t>地域との連携・協力に関する取組と期待される効果</t>
    <rPh sb="0" eb="2">
      <t>チイキ</t>
    </rPh>
    <rPh sb="4" eb="6">
      <t>レンケイ</t>
    </rPh>
    <rPh sb="7" eb="9">
      <t>キョウリョク</t>
    </rPh>
    <rPh sb="10" eb="11">
      <t>カン</t>
    </rPh>
    <rPh sb="13" eb="15">
      <t>トリクミ</t>
    </rPh>
    <rPh sb="16" eb="18">
      <t>キタイ</t>
    </rPh>
    <rPh sb="21" eb="23">
      <t>コウカ</t>
    </rPh>
    <phoneticPr fontId="3"/>
  </si>
  <si>
    <t>メニュー</t>
    <phoneticPr fontId="8"/>
  </si>
  <si>
    <t>分野</t>
    <rPh sb="0" eb="2">
      <t>ブンヤ</t>
    </rPh>
    <phoneticPr fontId="3"/>
  </si>
  <si>
    <t>実施時期及び
実施場所</t>
    <rPh sb="0" eb="2">
      <t>ジッシ</t>
    </rPh>
    <rPh sb="2" eb="4">
      <t>ジキ</t>
    </rPh>
    <rPh sb="4" eb="5">
      <t>オヨ</t>
    </rPh>
    <rPh sb="7" eb="9">
      <t>ジッシ</t>
    </rPh>
    <rPh sb="9" eb="11">
      <t>バショ</t>
    </rPh>
    <phoneticPr fontId="3"/>
  </si>
  <si>
    <t>責任者情報</t>
    <rPh sb="0" eb="3">
      <t>セキニンシャ</t>
    </rPh>
    <rPh sb="3" eb="5">
      <t>ジョウホウ</t>
    </rPh>
    <phoneticPr fontId="3"/>
  </si>
  <si>
    <t>責任者電話番号</t>
    <rPh sb="0" eb="3">
      <t>セキニンシャ</t>
    </rPh>
    <rPh sb="3" eb="5">
      <t>デンワ</t>
    </rPh>
    <rPh sb="5" eb="7">
      <t>バンゴウ</t>
    </rPh>
    <phoneticPr fontId="3"/>
  </si>
  <si>
    <t>責任者E-mail</t>
    <rPh sb="0" eb="3">
      <t>セキニンシャ</t>
    </rPh>
    <phoneticPr fontId="3"/>
  </si>
  <si>
    <t>（フリガナ）</t>
    <phoneticPr fontId="8"/>
  </si>
  <si>
    <t>〒</t>
    <phoneticPr fontId="8"/>
  </si>
  <si>
    <t>※水色のセルは自動で入力されます。</t>
    <phoneticPr fontId="8"/>
  </si>
  <si>
    <t>団体住所
（所在地）</t>
    <phoneticPr fontId="3"/>
  </si>
  <si>
    <t>※水色のセルは自動で入力されます。</t>
    <phoneticPr fontId="4"/>
  </si>
  <si>
    <t>セル内で改行される場合は「ALT+ENTER」を同時に押して改行してください。</t>
    <rPh sb="2" eb="3">
      <t>ナイ</t>
    </rPh>
    <rPh sb="4" eb="6">
      <t>カイギョウ</t>
    </rPh>
    <rPh sb="9" eb="11">
      <t>バアイ</t>
    </rPh>
    <rPh sb="24" eb="26">
      <t>ドウジ</t>
    </rPh>
    <rPh sb="27" eb="28">
      <t>オ</t>
    </rPh>
    <rPh sb="30" eb="32">
      <t>カイギョウ</t>
    </rPh>
    <phoneticPr fontId="4"/>
  </si>
  <si>
    <t>企画意図等</t>
    <rPh sb="4" eb="5">
      <t>ナド</t>
    </rPh>
    <phoneticPr fontId="4"/>
  </si>
  <si>
    <t>目標</t>
    <rPh sb="0" eb="2">
      <t>モクヒョウ</t>
    </rPh>
    <phoneticPr fontId="4"/>
  </si>
  <si>
    <t>・会場の席数には、会場の最大収容人数（いわゆる定員）を入力してください。
・売止席数には、感染症対策による売止も含めてください。
・有料入場率が100%を超えている場合は使用座席数、公演回数、チケットの枚数を再度ご確認ください。
・ペアチケット5000円を20枚予定の場合、下記のように記載をお願いいたします。
　券種　ペアチケット（5000円）
　単価　2500
　枚数　40</t>
    <rPh sb="78" eb="79">
      <t>コ</t>
    </rPh>
    <rPh sb="83" eb="85">
      <t>バアイ</t>
    </rPh>
    <rPh sb="86" eb="88">
      <t>シヨウ</t>
    </rPh>
    <rPh sb="88" eb="91">
      <t>ザセキスウ</t>
    </rPh>
    <rPh sb="92" eb="94">
      <t>コウエン</t>
    </rPh>
    <rPh sb="94" eb="96">
      <t>カイスウ</t>
    </rPh>
    <rPh sb="102" eb="104">
      <t>マイスウ</t>
    </rPh>
    <rPh sb="105" eb="107">
      <t>サイド</t>
    </rPh>
    <rPh sb="108" eb="110">
      <t>カクニン</t>
    </rPh>
    <rPh sb="128" eb="129">
      <t>エン</t>
    </rPh>
    <rPh sb="132" eb="133">
      <t>マイ</t>
    </rPh>
    <rPh sb="133" eb="135">
      <t>ヨテイ</t>
    </rPh>
    <rPh sb="136" eb="138">
      <t>バアイ</t>
    </rPh>
    <rPh sb="139" eb="141">
      <t>カキ</t>
    </rPh>
    <rPh sb="145" eb="147">
      <t>キサイ</t>
    </rPh>
    <rPh sb="149" eb="150">
      <t>ネガ</t>
    </rPh>
    <rPh sb="173" eb="174">
      <t>エン</t>
    </rPh>
    <rPh sb="177" eb="179">
      <t>タンカ</t>
    </rPh>
    <rPh sb="186" eb="188">
      <t>マイスウ</t>
    </rPh>
    <phoneticPr fontId="3"/>
  </si>
  <si>
    <t>公的補助金・助成金等</t>
    <rPh sb="0" eb="5">
      <t>コウテキホジョキン</t>
    </rPh>
    <rPh sb="6" eb="9">
      <t>ジョセイキン</t>
    </rPh>
    <rPh sb="9" eb="10">
      <t>ナド</t>
    </rPh>
    <phoneticPr fontId="8"/>
  </si>
  <si>
    <r>
      <t>会場が複数の場合は選択</t>
    </r>
    <r>
      <rPr>
        <b/>
        <sz val="14"/>
        <color theme="1"/>
        <rFont val="ＭＳ ゴシック"/>
        <family val="3"/>
        <charset val="128"/>
      </rPr>
      <t>→</t>
    </r>
    <r>
      <rPr>
        <sz val="14"/>
        <color theme="1"/>
        <rFont val="ＭＳ ゴシック"/>
        <family val="3"/>
        <charset val="128"/>
      </rPr>
      <t xml:space="preserve"> </t>
    </r>
    <rPh sb="0" eb="2">
      <t>カイジョウ</t>
    </rPh>
    <rPh sb="3" eb="5">
      <t>フクスウ</t>
    </rPh>
    <rPh sb="6" eb="8">
      <t>バアイ</t>
    </rPh>
    <rPh sb="9" eb="11">
      <t>センタク</t>
    </rPh>
    <phoneticPr fontId="3"/>
  </si>
  <si>
    <t>入場料収入等</t>
    <rPh sb="5" eb="6">
      <t>ナド</t>
    </rPh>
    <phoneticPr fontId="3"/>
  </si>
  <si>
    <t>入場料・配信等（D）</t>
    <rPh sb="0" eb="3">
      <t>ニュウジョウリョウ</t>
    </rPh>
    <rPh sb="4" eb="7">
      <t>ハイシンナド</t>
    </rPh>
    <phoneticPr fontId="3"/>
  </si>
  <si>
    <t>公的補助金等（E）</t>
    <rPh sb="0" eb="5">
      <t>コウテキホジョキン</t>
    </rPh>
    <rPh sb="5" eb="6">
      <t>ナド</t>
    </rPh>
    <phoneticPr fontId="8"/>
  </si>
  <si>
    <t>民間寄付金等（F）</t>
    <rPh sb="0" eb="5">
      <t>ミンカンキフキン</t>
    </rPh>
    <rPh sb="5" eb="6">
      <t>ナド</t>
    </rPh>
    <phoneticPr fontId="8"/>
  </si>
  <si>
    <t>共催者負担金（G）</t>
    <rPh sb="0" eb="6">
      <t>キョウサイシャフタンキン</t>
    </rPh>
    <phoneticPr fontId="8"/>
  </si>
  <si>
    <t>広告収入・その他（H）</t>
    <rPh sb="2" eb="4">
      <t>シュウニュウ</t>
    </rPh>
    <phoneticPr fontId="8"/>
  </si>
  <si>
    <t>配信収入</t>
    <rPh sb="0" eb="4">
      <t>ハイシンシュウニュウ</t>
    </rPh>
    <phoneticPr fontId="3"/>
  </si>
  <si>
    <t>伝統芸能</t>
    <phoneticPr fontId="3"/>
  </si>
  <si>
    <t>大衆芸能</t>
    <rPh sb="0" eb="4">
      <t>タイシュウゲイノウ</t>
    </rPh>
    <phoneticPr fontId="3"/>
  </si>
  <si>
    <t>その他（伝統芸能分野の可能性を拡大させる活動を含む）</t>
    <rPh sb="2" eb="3">
      <t>タ</t>
    </rPh>
    <rPh sb="4" eb="8">
      <t>デントウゲイノウ</t>
    </rPh>
    <phoneticPr fontId="3"/>
  </si>
  <si>
    <t>その他（大衆芸能分野の可能性を拡大させる活動を含む）</t>
    <rPh sb="2" eb="3">
      <t>タ</t>
    </rPh>
    <rPh sb="4" eb="8">
      <t>タイシュウゲイノウ</t>
    </rPh>
    <phoneticPr fontId="3"/>
  </si>
  <si>
    <t>開催国・地域や主催者、フェスティバルの参加団体等との連携・協力に関する取組と期待される効果</t>
    <rPh sb="0" eb="2">
      <t>カイサイ</t>
    </rPh>
    <rPh sb="2" eb="3">
      <t>コク</t>
    </rPh>
    <rPh sb="4" eb="6">
      <t>チイキ</t>
    </rPh>
    <rPh sb="7" eb="10">
      <t>シュサイシャ</t>
    </rPh>
    <rPh sb="19" eb="23">
      <t>サンカダンタイ</t>
    </rPh>
    <rPh sb="23" eb="24">
      <t>トウ</t>
    </rPh>
    <rPh sb="26" eb="28">
      <t>レンケイ</t>
    </rPh>
    <rPh sb="29" eb="31">
      <t>キョウリョク</t>
    </rPh>
    <rPh sb="32" eb="33">
      <t>カン</t>
    </rPh>
    <rPh sb="35" eb="37">
      <t>トリクミ</t>
    </rPh>
    <rPh sb="38" eb="40">
      <t>キタイ</t>
    </rPh>
    <rPh sb="43" eb="45">
      <t>コウカ</t>
    </rPh>
    <phoneticPr fontId="3"/>
  </si>
  <si>
    <t>複数会場の場合は「○○　外△か所」とご記入ください。</t>
    <rPh sb="0" eb="4">
      <t>フクスウカイジョウ</t>
    </rPh>
    <rPh sb="5" eb="7">
      <t>バアイ</t>
    </rPh>
    <rPh sb="12" eb="13">
      <t>ソト</t>
    </rPh>
    <rPh sb="15" eb="16">
      <t>ショ</t>
    </rPh>
    <rPh sb="19" eb="21">
      <t>キニュウ</t>
    </rPh>
    <phoneticPr fontId="8"/>
  </si>
  <si>
    <t>（別紙）入場料詳細</t>
    <rPh sb="1" eb="3">
      <t>ベッシ</t>
    </rPh>
    <rPh sb="4" eb="7">
      <t>ニュウジョウリョウ</t>
    </rPh>
    <rPh sb="7" eb="9">
      <t>ショウサイ</t>
    </rPh>
    <phoneticPr fontId="8"/>
  </si>
  <si>
    <t>活動の目的及び内容</t>
    <phoneticPr fontId="4"/>
  </si>
  <si>
    <t>出演料</t>
    <rPh sb="0" eb="2">
      <t>シュツエン</t>
    </rPh>
    <rPh sb="2" eb="3">
      <t>リョウ</t>
    </rPh>
    <phoneticPr fontId="8"/>
  </si>
  <si>
    <t>脚本料・台本料</t>
    <rPh sb="0" eb="2">
      <t>キャクホン</t>
    </rPh>
    <rPh sb="2" eb="3">
      <t>リョウ</t>
    </rPh>
    <rPh sb="4" eb="7">
      <t>ダイホンリョウ</t>
    </rPh>
    <phoneticPr fontId="8"/>
  </si>
  <si>
    <t>脚色料・補綴料</t>
    <rPh sb="0" eb="2">
      <t>キャクショク</t>
    </rPh>
    <rPh sb="2" eb="3">
      <t>リョウ</t>
    </rPh>
    <phoneticPr fontId="8"/>
  </si>
  <si>
    <t>翻訳料</t>
    <rPh sb="0" eb="3">
      <t>ホンヤクリョウ</t>
    </rPh>
    <phoneticPr fontId="8"/>
  </si>
  <si>
    <t>通訳料</t>
    <rPh sb="0" eb="2">
      <t>ツウヤク</t>
    </rPh>
    <rPh sb="2" eb="3">
      <t>リョウ</t>
    </rPh>
    <phoneticPr fontId="8"/>
  </si>
  <si>
    <t>手話通訳料</t>
    <rPh sb="0" eb="2">
      <t>シュワ</t>
    </rPh>
    <rPh sb="2" eb="4">
      <t>ツウヤク</t>
    </rPh>
    <rPh sb="4" eb="5">
      <t>リョウ</t>
    </rPh>
    <phoneticPr fontId="8"/>
  </si>
  <si>
    <t>各種指導料</t>
    <rPh sb="0" eb="2">
      <t>カクシュ</t>
    </rPh>
    <rPh sb="2" eb="4">
      <t>シドウ</t>
    </rPh>
    <rPh sb="4" eb="5">
      <t>リョウ</t>
    </rPh>
    <phoneticPr fontId="8"/>
  </si>
  <si>
    <t>バリアフリー字幕・音声ガイド作成料</t>
    <rPh sb="6" eb="8">
      <t>ジマク</t>
    </rPh>
    <rPh sb="9" eb="11">
      <t>オンセイ</t>
    </rPh>
    <rPh sb="14" eb="17">
      <t>サクセイリョウ</t>
    </rPh>
    <phoneticPr fontId="8"/>
  </si>
  <si>
    <t>権利等使用料</t>
    <rPh sb="0" eb="2">
      <t>ケンリ</t>
    </rPh>
    <rPh sb="2" eb="3">
      <t>ナド</t>
    </rPh>
    <rPh sb="3" eb="6">
      <t>シヨウリョウ</t>
    </rPh>
    <phoneticPr fontId="8"/>
  </si>
  <si>
    <t>特殊効果スタッフ費</t>
    <rPh sb="0" eb="2">
      <t>トクシュ</t>
    </rPh>
    <rPh sb="2" eb="4">
      <t>コウカ</t>
    </rPh>
    <rPh sb="8" eb="9">
      <t>ヒ</t>
    </rPh>
    <phoneticPr fontId="8"/>
  </si>
  <si>
    <t>指揮料</t>
    <rPh sb="0" eb="2">
      <t>シキ</t>
    </rPh>
    <rPh sb="2" eb="3">
      <t>リョウ</t>
    </rPh>
    <phoneticPr fontId="8"/>
  </si>
  <si>
    <t>人形費</t>
    <rPh sb="0" eb="2">
      <t>ニンギョウ</t>
    </rPh>
    <rPh sb="2" eb="3">
      <t>ヒ</t>
    </rPh>
    <phoneticPr fontId="8"/>
  </si>
  <si>
    <t>字幕・音声ガイド費</t>
    <rPh sb="0" eb="2">
      <t>ジマク</t>
    </rPh>
    <rPh sb="3" eb="5">
      <t>オンセイ</t>
    </rPh>
    <rPh sb="8" eb="9">
      <t>ヒ</t>
    </rPh>
    <phoneticPr fontId="8"/>
  </si>
  <si>
    <t>機材借料</t>
    <rPh sb="0" eb="4">
      <t>キザイシャクリョウ</t>
    </rPh>
    <phoneticPr fontId="8"/>
  </si>
  <si>
    <t>助成対象外経費(C)</t>
    <rPh sb="0" eb="2">
      <t>ジョセイ</t>
    </rPh>
    <rPh sb="2" eb="4">
      <t>タイショウ</t>
    </rPh>
    <rPh sb="4" eb="5">
      <t>ガイ</t>
    </rPh>
    <rPh sb="5" eb="7">
      <t>ケイヒ</t>
    </rPh>
    <phoneticPr fontId="8"/>
  </si>
  <si>
    <t>助成対象外経費（C）</t>
    <rPh sb="0" eb="2">
      <t>ジョセイ</t>
    </rPh>
    <rPh sb="2" eb="4">
      <t>タイショウ</t>
    </rPh>
    <rPh sb="4" eb="5">
      <t>ガイ</t>
    </rPh>
    <rPh sb="5" eb="7">
      <t>ケイヒ</t>
    </rPh>
    <phoneticPr fontId="8"/>
  </si>
  <si>
    <t>助成対象経費小計 (A)-(B)</t>
    <phoneticPr fontId="8"/>
  </si>
  <si>
    <t>チラシ等の広報に使用される具体的な活動名とフリガナを記入してください。</t>
    <phoneticPr fontId="8"/>
  </si>
  <si>
    <t>以下の項目に変更がある場合、「変更理由書」の提出が必要です。</t>
  </si>
  <si>
    <t>・実施時期（活動日、活動期間）、実施場所、実施回数</t>
    <rPh sb="18" eb="20">
      <t>バショ</t>
    </rPh>
    <phoneticPr fontId="3"/>
  </si>
  <si>
    <t>・本活動の内容（演目、曲目、あらすじ、主な出演者、主なスタッフ等）</t>
  </si>
  <si>
    <t>・共催者</t>
    <phoneticPr fontId="3"/>
  </si>
  <si>
    <r>
      <t xml:space="preserve">印刷時の文字切れにご注意ください。
</t>
    </r>
    <r>
      <rPr>
        <b/>
        <sz val="14"/>
        <rFont val="ＭＳ ゴシック"/>
        <family val="3"/>
        <charset val="128"/>
      </rPr>
      <t>印刷、または印刷イメージでセルから文字がはみ出ていないかご確認ください。</t>
    </r>
    <r>
      <rPr>
        <b/>
        <sz val="14"/>
        <color rgb="FFC00000"/>
        <rFont val="ＭＳ ゴシック"/>
        <family val="3"/>
        <charset val="128"/>
      </rPr>
      <t xml:space="preserve">
</t>
    </r>
    <rPh sb="0" eb="2">
      <t>インサツ</t>
    </rPh>
    <rPh sb="2" eb="3">
      <t>ジ</t>
    </rPh>
    <rPh sb="4" eb="6">
      <t>モジ</t>
    </rPh>
    <rPh sb="6" eb="7">
      <t>キ</t>
    </rPh>
    <rPh sb="10" eb="12">
      <t>チュウイ</t>
    </rPh>
    <rPh sb="18" eb="20">
      <t>インサツ</t>
    </rPh>
    <rPh sb="24" eb="26">
      <t>インサツ</t>
    </rPh>
    <rPh sb="35" eb="37">
      <t>モジ</t>
    </rPh>
    <rPh sb="40" eb="41">
      <t>デ</t>
    </rPh>
    <rPh sb="47" eb="49">
      <t>カクニン</t>
    </rPh>
    <phoneticPr fontId="3"/>
  </si>
  <si>
    <r>
      <rPr>
        <b/>
        <sz val="14"/>
        <color theme="1"/>
        <rFont val="ＭＳ ゴシック"/>
        <family val="3"/>
        <charset val="128"/>
      </rPr>
      <t>文章が見切れる場合、行の高さを調節してください。</t>
    </r>
    <r>
      <rPr>
        <sz val="14"/>
        <color theme="1"/>
        <rFont val="ＭＳ ゴシック"/>
        <family val="3"/>
        <charset val="128"/>
      </rPr>
      <t xml:space="preserve">
</t>
    </r>
    <r>
      <rPr>
        <b/>
        <sz val="14"/>
        <color rgb="FFC00000"/>
        <rFont val="ＭＳ ゴシック"/>
        <family val="3"/>
        <charset val="128"/>
      </rPr>
      <t>（行の追加はしないでください。）</t>
    </r>
    <rPh sb="0" eb="2">
      <t>ブンショウ</t>
    </rPh>
    <rPh sb="3" eb="5">
      <t>ミキ</t>
    </rPh>
    <rPh sb="7" eb="9">
      <t>バアイ</t>
    </rPh>
    <rPh sb="10" eb="11">
      <t>ギョウ</t>
    </rPh>
    <rPh sb="12" eb="13">
      <t>タカ</t>
    </rPh>
    <rPh sb="15" eb="17">
      <t>チョウセツ</t>
    </rPh>
    <rPh sb="26" eb="27">
      <t>ギョウ</t>
    </rPh>
    <rPh sb="28" eb="30">
      <t>ツイカ</t>
    </rPh>
    <phoneticPr fontId="3"/>
  </si>
  <si>
    <r>
      <rPr>
        <b/>
        <sz val="14"/>
        <color rgb="FFC00000"/>
        <rFont val="ＭＳ ゴシック"/>
        <family val="3"/>
        <charset val="128"/>
      </rPr>
      <t>※要望書からの変更不可。</t>
    </r>
    <r>
      <rPr>
        <b/>
        <sz val="14"/>
        <color theme="1"/>
        <rFont val="ＭＳ ゴシック"/>
        <family val="3"/>
        <charset val="128"/>
      </rPr>
      <t xml:space="preserve">
　要望書の内容を転記してください。</t>
    </r>
    <rPh sb="1" eb="4">
      <t>ヨウボウショ</t>
    </rPh>
    <rPh sb="7" eb="9">
      <t>ヘンコウ</t>
    </rPh>
    <rPh sb="9" eb="11">
      <t>フカ</t>
    </rPh>
    <rPh sb="14" eb="17">
      <t>ヨウボウショ</t>
    </rPh>
    <rPh sb="18" eb="20">
      <t>ナイヨウ</t>
    </rPh>
    <rPh sb="21" eb="23">
      <t>テンキ</t>
    </rPh>
    <phoneticPr fontId="3"/>
  </si>
  <si>
    <t>助成金の額</t>
    <rPh sb="0" eb="2">
      <t>ジョセイ</t>
    </rPh>
    <rPh sb="2" eb="3">
      <t>キン</t>
    </rPh>
    <rPh sb="4" eb="5">
      <t>ガク</t>
    </rPh>
    <phoneticPr fontId="3"/>
  </si>
  <si>
    <t>収入合計（I）</t>
  </si>
  <si>
    <t>自己負担金（J）</t>
  </si>
  <si>
    <t>助成金の額（K）</t>
  </si>
  <si>
    <t>支出総額(A＋C)</t>
    <phoneticPr fontId="3"/>
  </si>
  <si>
    <t>収入総額(I+J+K)</t>
    <rPh sb="0" eb="4">
      <t>シュウニュウソウガク</t>
    </rPh>
    <phoneticPr fontId="8"/>
  </si>
  <si>
    <t>助成対象経費合計(A-B)</t>
    <rPh sb="6" eb="8">
      <t>ゴウケイ</t>
    </rPh>
    <phoneticPr fontId="8"/>
  </si>
  <si>
    <t>・会場名、使用席数、公演回数、入場券の単価</t>
    <phoneticPr fontId="8"/>
  </si>
  <si>
    <t>以下の項目に大幅な変更がある場合、「変更理由書」の提出が必要です。</t>
    <phoneticPr fontId="8"/>
  </si>
  <si>
    <r>
      <rPr>
        <sz val="14"/>
        <rFont val="ＭＳ ゴシック"/>
        <family val="3"/>
        <charset val="128"/>
      </rPr>
      <t>書類送付先</t>
    </r>
    <r>
      <rPr>
        <sz val="12"/>
        <rFont val="ＭＳ ゴシック"/>
        <family val="3"/>
        <charset val="128"/>
      </rPr>
      <t xml:space="preserve">
</t>
    </r>
    <r>
      <rPr>
        <sz val="11"/>
        <rFont val="ＭＳ ゴシック"/>
        <family val="3"/>
        <charset val="128"/>
      </rPr>
      <t>※団体住所と同一
の場合は</t>
    </r>
    <r>
      <rPr>
        <u/>
        <sz val="11"/>
        <rFont val="ＭＳ ゴシック"/>
        <family val="3"/>
        <charset val="128"/>
      </rPr>
      <t>記入不要</t>
    </r>
    <rPh sb="7" eb="11">
      <t>ダンタイジュウショ</t>
    </rPh>
    <rPh sb="12" eb="14">
      <t>ドウイツ</t>
    </rPh>
    <rPh sb="16" eb="18">
      <t>バアイ</t>
    </rPh>
    <rPh sb="19" eb="23">
      <t>キニュウフヨウ</t>
    </rPh>
    <phoneticPr fontId="3"/>
  </si>
  <si>
    <t>市区町村～番地（建物名含む）</t>
    <rPh sb="0" eb="2">
      <t>シク</t>
    </rPh>
    <rPh sb="2" eb="4">
      <t>チョウソン</t>
    </rPh>
    <rPh sb="5" eb="7">
      <t>バンチ</t>
    </rPh>
    <rPh sb="8" eb="10">
      <t>タテモノ</t>
    </rPh>
    <rPh sb="10" eb="11">
      <t>メイ</t>
    </rPh>
    <rPh sb="11" eb="12">
      <t>フク</t>
    </rPh>
    <phoneticPr fontId="3"/>
  </si>
  <si>
    <t>－</t>
  </si>
  <si>
    <t>受取人氏名等</t>
    <rPh sb="0" eb="2">
      <t>ウケトリ</t>
    </rPh>
    <rPh sb="2" eb="3">
      <t>ニン</t>
    </rPh>
    <rPh sb="3" eb="5">
      <t>シメイ</t>
    </rPh>
    <rPh sb="5" eb="6">
      <t>ナド</t>
    </rPh>
    <phoneticPr fontId="8"/>
  </si>
  <si>
    <t>《記入時の注意点》</t>
    <rPh sb="1" eb="3">
      <t>キニュウ</t>
    </rPh>
    <rPh sb="3" eb="4">
      <t>ジ</t>
    </rPh>
    <rPh sb="5" eb="8">
      <t>チュウイテン</t>
    </rPh>
    <phoneticPr fontId="8"/>
  </si>
  <si>
    <t>・水色のセルには数式が入っておりますので、数式を消去しないようにご注意ください。</t>
    <rPh sb="1" eb="3">
      <t>ミズイロ</t>
    </rPh>
    <rPh sb="8" eb="10">
      <t>スウシキ</t>
    </rPh>
    <rPh sb="11" eb="12">
      <t>ハイ</t>
    </rPh>
    <rPh sb="21" eb="23">
      <t>スウシキ</t>
    </rPh>
    <rPh sb="24" eb="26">
      <t>ショウキョ</t>
    </rPh>
    <rPh sb="33" eb="35">
      <t>チュウイ</t>
    </rPh>
    <phoneticPr fontId="8"/>
  </si>
  <si>
    <t>・「交付申請書総表貼り付け欄」に、ご提出いただいた交付申請書の総表を貼り付けてください。実績報告書の一部のセルに、内容が自動反映されます。</t>
    <rPh sb="2" eb="7">
      <t>コウフシンセイショ</t>
    </rPh>
    <rPh sb="7" eb="9">
      <t>ソウヒョウ</t>
    </rPh>
    <rPh sb="9" eb="10">
      <t>ハ</t>
    </rPh>
    <rPh sb="11" eb="12">
      <t>ツ</t>
    </rPh>
    <rPh sb="13" eb="14">
      <t>ラン</t>
    </rPh>
    <rPh sb="18" eb="20">
      <t>テイシュツ</t>
    </rPh>
    <rPh sb="25" eb="30">
      <t>コウフシンセイショ</t>
    </rPh>
    <rPh sb="31" eb="33">
      <t>ソウヒョウ</t>
    </rPh>
    <rPh sb="34" eb="35">
      <t>ハ</t>
    </rPh>
    <rPh sb="36" eb="37">
      <t>ツ</t>
    </rPh>
    <phoneticPr fontId="8"/>
  </si>
  <si>
    <t>《貼り付けの方法》</t>
    <rPh sb="1" eb="2">
      <t>ハ</t>
    </rPh>
    <rPh sb="3" eb="4">
      <t>ツ</t>
    </rPh>
    <rPh sb="6" eb="8">
      <t>ホウホウ</t>
    </rPh>
    <phoneticPr fontId="8"/>
  </si>
  <si>
    <t>①「交付申請書総表」のExcelを開き、A1セルの左上にある、灰色の三角マークをクリックする。</t>
    <rPh sb="2" eb="7">
      <t>コウフシンセイショ</t>
    </rPh>
    <rPh sb="7" eb="9">
      <t>ソウヒョウ</t>
    </rPh>
    <rPh sb="17" eb="18">
      <t>ヒラ</t>
    </rPh>
    <rPh sb="25" eb="27">
      <t>ヒダリウエ</t>
    </rPh>
    <rPh sb="31" eb="33">
      <t>ハイイロ</t>
    </rPh>
    <rPh sb="34" eb="36">
      <t>サンカク</t>
    </rPh>
    <phoneticPr fontId="8"/>
  </si>
  <si>
    <t>②シートが全選択された状態で、右クリック→コピーを選択する。</t>
    <rPh sb="5" eb="8">
      <t>ゼンセンタク</t>
    </rPh>
    <rPh sb="11" eb="13">
      <t>ジョウタイ</t>
    </rPh>
    <rPh sb="15" eb="16">
      <t>ミギ</t>
    </rPh>
    <rPh sb="25" eb="27">
      <t>センタク</t>
    </rPh>
    <phoneticPr fontId="8"/>
  </si>
  <si>
    <t>③点線が点滅した状態になったら、実績報告書「交付申請書総表コピー欄」に移り、A1セルを選択する。</t>
    <rPh sb="1" eb="3">
      <t>テンセン</t>
    </rPh>
    <rPh sb="4" eb="6">
      <t>テンメツ</t>
    </rPh>
    <rPh sb="8" eb="10">
      <t>ジョウタイ</t>
    </rPh>
    <rPh sb="16" eb="21">
      <t>ジッセキホウコクショ</t>
    </rPh>
    <rPh sb="22" eb="27">
      <t>コウフシンセイショ</t>
    </rPh>
    <rPh sb="27" eb="29">
      <t>ソウヒョウ</t>
    </rPh>
    <rPh sb="32" eb="33">
      <t>ラン</t>
    </rPh>
    <rPh sb="35" eb="36">
      <t>ウツ</t>
    </rPh>
    <rPh sb="43" eb="45">
      <t>センタク</t>
    </rPh>
    <phoneticPr fontId="8"/>
  </si>
  <si>
    <t>④右クリックし、「形式を選択して貼り付け」→「値と数値の書式」を選択する。</t>
    <rPh sb="1" eb="2">
      <t>ミギ</t>
    </rPh>
    <rPh sb="9" eb="11">
      <t>ケイシキ</t>
    </rPh>
    <rPh sb="12" eb="14">
      <t>センタク</t>
    </rPh>
    <rPh sb="16" eb="17">
      <t>ハ</t>
    </rPh>
    <rPh sb="18" eb="19">
      <t>ツ</t>
    </rPh>
    <rPh sb="23" eb="24">
      <t>アタイ</t>
    </rPh>
    <rPh sb="25" eb="27">
      <t>スウチ</t>
    </rPh>
    <rPh sb="28" eb="30">
      <t>ショシキ</t>
    </rPh>
    <rPh sb="32" eb="34">
      <t>センタク</t>
    </rPh>
    <phoneticPr fontId="8"/>
  </si>
  <si>
    <t>※交付申請書の総表の一部の行を削除している場合、行がずれますので、行数を合わせる等対応をお願いいたします。</t>
    <phoneticPr fontId="8"/>
  </si>
  <si>
    <t>⑤「交付申請書総表コピー欄」に、交付申請書総表の内容が反映される。</t>
    <rPh sb="2" eb="9">
      <t>コウフシンセイショソウヒョウ</t>
    </rPh>
    <rPh sb="12" eb="13">
      <t>ラン</t>
    </rPh>
    <rPh sb="16" eb="21">
      <t>コウフシンセイショ</t>
    </rPh>
    <rPh sb="21" eb="23">
      <t>ソウヒョウ</t>
    </rPh>
    <rPh sb="24" eb="26">
      <t>ナイヨウ</t>
    </rPh>
    <rPh sb="27" eb="29">
      <t>ハンエイ</t>
    </rPh>
    <phoneticPr fontId="8"/>
  </si>
  <si>
    <t>該当する分野・ジャンルをプルダウンでご選択ください。</t>
  </si>
  <si>
    <t>以下の項目に変更がある場合、「変更理由書」の提出が必要です。
・団体住所、団体名、代表者役職名、代表者氏名
・助成対象活動名
通知書類等の郵便物は団体住所・ご担当者宛に送付します。</t>
  </si>
  <si>
    <t>非表示</t>
  </si>
  <si>
    <t>非表示
※公演事業支援は不使用！</t>
  </si>
  <si>
    <t>※水色のセルは自動で入力されます。</t>
  </si>
  <si>
    <r>
      <t xml:space="preserve">様式第13号（第15条関係）
</t>
    </r>
    <r>
      <rPr>
        <b/>
        <sz val="14"/>
        <color theme="1"/>
        <rFont val="ＭＳ ゴシック"/>
        <family val="3"/>
        <charset val="128"/>
      </rPr>
      <t>【総表】</t>
    </r>
    <phoneticPr fontId="8"/>
  </si>
  <si>
    <t>　令和　年　月　日付け芸基芸第　号助成金交付決定通知書</t>
    <phoneticPr fontId="8"/>
  </si>
  <si>
    <t>により助成金の交付の決定を受けた</t>
    <rPh sb="10" eb="12">
      <t>ケッテイ</t>
    </rPh>
    <rPh sb="13" eb="14">
      <t>ウ</t>
    </rPh>
    <phoneticPr fontId="8"/>
  </si>
  <si>
    <t>助成対象活動の実績について、文化芸術振興費補助金による助成金交付要綱第15条第1項の規定に基づき、
下記の通り報告します。</t>
    <phoneticPr fontId="8"/>
  </si>
  <si>
    <t>※水色のセルは自動入力されます。</t>
    <phoneticPr fontId="8"/>
  </si>
  <si>
    <t>様式第４号（第７条関係）
【総表】</t>
  </si>
  <si>
    <t>令和６年度　文化芸術振興費補助金による
助　 成　 金　 交　 付　 申　 請　 書
舞台芸術等総合支援事業（国際芸術交流）</t>
  </si>
  <si>
    <t>独立行政法人日本芸術文化振興会理事長　殿</t>
  </si>
  <si>
    <t>　下記の活動を行いたいので、芸術文化振興基金助成金交付要綱第７条第１項の規定に基づき、助成金の交付を申請します。</t>
  </si>
  <si>
    <t>メニュー</t>
  </si>
  <si>
    <t>国際芸術交流</t>
  </si>
  <si>
    <t>支援区分</t>
  </si>
  <si>
    <t>国際フェスティバル</t>
  </si>
  <si>
    <t>分野</t>
  </si>
  <si>
    <t>ジャンル</t>
  </si>
  <si>
    <t>団体情報</t>
  </si>
  <si>
    <t>（フリガナ）</t>
  </si>
  <si>
    <t>団体名</t>
  </si>
  <si>
    <t>団体住所
（所在地）</t>
  </si>
  <si>
    <t>〒</t>
  </si>
  <si>
    <t>都道府県</t>
  </si>
  <si>
    <t>市区町村～番地（建物名を含む）</t>
  </si>
  <si>
    <t>書類送付先
※団体住所と同一
の場合は記入不要</t>
  </si>
  <si>
    <t>書類送付先が団体住所・ご担当者と異なる場合のみご記入ください。
「受取人氏名等」が無記入の場合は、担当者情報の氏名が宛名となります。
住所を変更された場合は、事務局までご連絡ください。</t>
  </si>
  <si>
    <t>市区町村～番地（建物名含む）</t>
  </si>
  <si>
    <t>受取人氏名等</t>
  </si>
  <si>
    <t>代表者役職名</t>
  </si>
  <si>
    <t>電話番号</t>
  </si>
  <si>
    <t>代表者氏名</t>
  </si>
  <si>
    <t>FAX番号</t>
  </si>
  <si>
    <t>責任者情報</t>
  </si>
  <si>
    <t>担当部署・所属</t>
  </si>
  <si>
    <t>責任者電話番号</t>
  </si>
  <si>
    <t>時間外連絡先</t>
  </si>
  <si>
    <t>氏名</t>
  </si>
  <si>
    <t>責任者E-mail</t>
  </si>
  <si>
    <t>担当者情報</t>
  </si>
  <si>
    <t>担当者電話番号</t>
  </si>
  <si>
    <t>担当者E-mail</t>
  </si>
  <si>
    <t>活動内容</t>
  </si>
  <si>
    <t>活動名</t>
  </si>
  <si>
    <t>チラシ等の広報に使用される具体的な活動名とフリガナを記入してください。</t>
  </si>
  <si>
    <t>活動内訳</t>
  </si>
  <si>
    <t>年度</t>
  </si>
  <si>
    <t>公演活動数</t>
  </si>
  <si>
    <t>令和３年度</t>
  </si>
  <si>
    <t>令和４年度</t>
  </si>
  <si>
    <t>令和５年度</t>
  </si>
  <si>
    <t>実施時期及び
実施場所</t>
  </si>
  <si>
    <t>開始日</t>
  </si>
  <si>
    <t>終了日</t>
  </si>
  <si>
    <t>実施場所（都道府県市区町村）</t>
  </si>
  <si>
    <t>～</t>
  </si>
  <si>
    <t>複数会場の場合は「○○　外△か所」とご記入ください。</t>
  </si>
  <si>
    <t>※仕込み・ゲネプロ・ばらしの期間は記入せず、公演期間を記入してください（2021/4/1～2022/3/31）。
※活動が1日の場合は同じ日付をご記入ください。</t>
  </si>
  <si>
    <t>活動の収支</t>
  </si>
  <si>
    <t>助成金の額</t>
  </si>
  <si>
    <t>※助成金額を入力してください。</t>
  </si>
  <si>
    <t>項目</t>
  </si>
  <si>
    <t>活動に対する予算額</t>
  </si>
  <si>
    <t>（単位：千円）</t>
  </si>
  <si>
    <t>助成対象経費
小計(A)</t>
  </si>
  <si>
    <t>消費税等仕入控除税額
小計(B)</t>
  </si>
  <si>
    <t>助成対象経費
小計(C)</t>
  </si>
  <si>
    <t>収入（千円）</t>
  </si>
  <si>
    <t>支出（千円）</t>
  </si>
  <si>
    <t>入場料・配信等（D）</t>
  </si>
  <si>
    <t>出演費・音楽費・文芸費</t>
  </si>
  <si>
    <t>公的補助金等（E）</t>
  </si>
  <si>
    <t>会場費・舞台費・運搬費</t>
  </si>
  <si>
    <t>民間寄付金等（F）</t>
  </si>
  <si>
    <t>謝金・旅費・宣伝費等</t>
  </si>
  <si>
    <t>共催者負担金（G）</t>
  </si>
  <si>
    <t>助成対象経費小計(A)</t>
  </si>
  <si>
    <t>広告収入・その他（H）</t>
  </si>
  <si>
    <t>消費税等仕入控除税額小計(B)</t>
  </si>
  <si>
    <t>助成対象経費合計(A-B)</t>
  </si>
  <si>
    <t>助成対象外経費(C)</t>
  </si>
  <si>
    <t>支出総額(A＋C)</t>
  </si>
  <si>
    <t>収入総額(I+J+K)</t>
  </si>
  <si>
    <t>助成対象経費の増減率</t>
  </si>
  <si>
    <t>変更理由書等の提出</t>
  </si>
  <si>
    <t>チェック項目1</t>
    <phoneticPr fontId="8"/>
  </si>
  <si>
    <t>チェック項目2</t>
    <rPh sb="4" eb="6">
      <t>コウモク</t>
    </rPh>
    <phoneticPr fontId="8"/>
  </si>
  <si>
    <t>…自己負担金の額がマイナスにならないよう自動計算します。</t>
    <rPh sb="1" eb="3">
      <t>ジコ</t>
    </rPh>
    <rPh sb="3" eb="6">
      <t>フタンキン</t>
    </rPh>
    <rPh sb="7" eb="8">
      <t>ガク</t>
    </rPh>
    <rPh sb="20" eb="22">
      <t>ジドウ</t>
    </rPh>
    <rPh sb="22" eb="24">
      <t>ケイサン</t>
    </rPh>
    <phoneticPr fontId="8"/>
  </si>
  <si>
    <r>
      <t>書類送付先が団体住所・ご担当者と</t>
    </r>
    <r>
      <rPr>
        <b/>
        <u/>
        <sz val="14"/>
        <color rgb="FFC00000"/>
        <rFont val="ＭＳ ゴシック"/>
        <family val="3"/>
        <charset val="128"/>
      </rPr>
      <t>異なる場合のみ</t>
    </r>
    <r>
      <rPr>
        <b/>
        <sz val="14"/>
        <color rgb="FFC00000"/>
        <rFont val="ＭＳ ゴシック"/>
        <family val="3"/>
        <charset val="128"/>
      </rPr>
      <t xml:space="preserve">ご記入ください。
</t>
    </r>
    <rPh sb="0" eb="5">
      <t>ショルイソウフサキ</t>
    </rPh>
    <rPh sb="12" eb="15">
      <t>タントウシャ</t>
    </rPh>
    <rPh sb="16" eb="17">
      <t>コト</t>
    </rPh>
    <rPh sb="19" eb="21">
      <t>バアイ</t>
    </rPh>
    <phoneticPr fontId="8"/>
  </si>
  <si>
    <r>
      <t>【支出決算書</t>
    </r>
    <r>
      <rPr>
        <b/>
        <sz val="14"/>
        <color theme="1"/>
        <rFont val="ＭＳ ゴシック"/>
        <family val="3"/>
        <charset val="128"/>
      </rPr>
      <t>（兼「消費税等仕入控除税額計算書」）</t>
    </r>
    <r>
      <rPr>
        <b/>
        <sz val="20"/>
        <color theme="1"/>
        <rFont val="ＭＳ ゴシック"/>
        <family val="3"/>
        <charset val="128"/>
      </rPr>
      <t>】</t>
    </r>
    <rPh sb="1" eb="3">
      <t>シシュツ</t>
    </rPh>
    <rPh sb="3" eb="5">
      <t>ケッサン</t>
    </rPh>
    <rPh sb="5" eb="6">
      <t>ショ</t>
    </rPh>
    <rPh sb="7" eb="8">
      <t>ケン</t>
    </rPh>
    <rPh sb="9" eb="12">
      <t>ショウヒゼイ</t>
    </rPh>
    <rPh sb="12" eb="13">
      <t>トウ</t>
    </rPh>
    <rPh sb="13" eb="15">
      <t>シイレ</t>
    </rPh>
    <rPh sb="15" eb="17">
      <t>コウジョ</t>
    </rPh>
    <rPh sb="17" eb="19">
      <t>ゼイガク</t>
    </rPh>
    <rPh sb="19" eb="21">
      <t>ケイサン</t>
    </rPh>
    <phoneticPr fontId="3"/>
  </si>
  <si>
    <t>小計（円）</t>
    <phoneticPr fontId="3"/>
  </si>
  <si>
    <t>協賛者・後援者等とその役割（経費の使途が指定されている場合には明記すること）</t>
    <rPh sb="0" eb="2">
      <t>キョウサン</t>
    </rPh>
    <rPh sb="2" eb="3">
      <t>シャ</t>
    </rPh>
    <rPh sb="4" eb="7">
      <t>コウエンシャ</t>
    </rPh>
    <rPh sb="7" eb="8">
      <t>トウ</t>
    </rPh>
    <rPh sb="11" eb="13">
      <t>ヤクワリ</t>
    </rPh>
    <phoneticPr fontId="3"/>
  </si>
  <si>
    <t>国内外メディア
掲載情報</t>
    <rPh sb="0" eb="3">
      <t>コクナイガイ</t>
    </rPh>
    <rPh sb="8" eb="12">
      <t>ケイサイジョウホウ</t>
    </rPh>
    <phoneticPr fontId="3"/>
  </si>
  <si>
    <t>掲載メディアの種類</t>
    <rPh sb="0" eb="2">
      <t>ケイサイ</t>
    </rPh>
    <rPh sb="7" eb="9">
      <t>シュルイ</t>
    </rPh>
    <phoneticPr fontId="51"/>
  </si>
  <si>
    <t>日付（年月）</t>
    <rPh sb="0" eb="2">
      <t>ヒヅケ</t>
    </rPh>
    <rPh sb="3" eb="5">
      <t>ネンゲツ</t>
    </rPh>
    <phoneticPr fontId="51"/>
  </si>
  <si>
    <t>具体的な媒体名</t>
    <rPh sb="0" eb="3">
      <t>グタイテキ</t>
    </rPh>
    <rPh sb="4" eb="7">
      <t>バイタイメイ</t>
    </rPh>
    <phoneticPr fontId="51"/>
  </si>
  <si>
    <t>掲載メディアの種類については、該当する項目をプルダウンで選択してください。</t>
    <rPh sb="0" eb="2">
      <t>ケイサイ</t>
    </rPh>
    <rPh sb="7" eb="9">
      <t>シュルイ</t>
    </rPh>
    <rPh sb="15" eb="17">
      <t>ガイトウ</t>
    </rPh>
    <rPh sb="19" eb="21">
      <t>コウモク</t>
    </rPh>
    <rPh sb="28" eb="30">
      <t>センタク</t>
    </rPh>
    <phoneticPr fontId="3"/>
  </si>
  <si>
    <t>特記事項</t>
    <rPh sb="0" eb="2">
      <t>トッキ</t>
    </rPh>
    <rPh sb="2" eb="4">
      <t>ジコウ</t>
    </rPh>
    <phoneticPr fontId="3"/>
  </si>
  <si>
    <t>【プルダウン選択肢】削除不可（非表示）</t>
    <rPh sb="6" eb="9">
      <t>センタクシ</t>
    </rPh>
    <rPh sb="10" eb="12">
      <t>サクジョ</t>
    </rPh>
    <rPh sb="12" eb="14">
      <t>フカ</t>
    </rPh>
    <rPh sb="15" eb="18">
      <t>ヒヒョウジ</t>
    </rPh>
    <phoneticPr fontId="3"/>
  </si>
  <si>
    <t>国内外のメディア掲載情報</t>
    <phoneticPr fontId="51"/>
  </si>
  <si>
    <t>新聞</t>
    <rPh sb="0" eb="2">
      <t>シンブン</t>
    </rPh>
    <phoneticPr fontId="51"/>
  </si>
  <si>
    <t>雑誌</t>
    <rPh sb="0" eb="2">
      <t>ザッシ</t>
    </rPh>
    <phoneticPr fontId="51"/>
  </si>
  <si>
    <t>WEB</t>
    <phoneticPr fontId="51"/>
  </si>
  <si>
    <t>放送</t>
    <rPh sb="0" eb="2">
      <t>ホウソウ</t>
    </rPh>
    <phoneticPr fontId="51"/>
  </si>
  <si>
    <t>＜達成した点・成果が認められた点とその理由・根拠＞</t>
    <phoneticPr fontId="8"/>
  </si>
  <si>
    <t>＜達成されなかった点・改善すべき点とその理由・根拠＞</t>
    <phoneticPr fontId="8"/>
  </si>
  <si>
    <t>＜上記の達成されなかった点・改善すべき点に関する今後の対応＞</t>
    <phoneticPr fontId="8"/>
  </si>
  <si>
    <t>目標</t>
    <phoneticPr fontId="8"/>
  </si>
  <si>
    <t>記載した内容の実施状況等</t>
    <rPh sb="0" eb="2">
      <t>キサイ</t>
    </rPh>
    <rPh sb="4" eb="6">
      <t>ナイヨウ</t>
    </rPh>
    <rPh sb="7" eb="12">
      <t>ジッシジョウキョウトウ</t>
    </rPh>
    <phoneticPr fontId="3"/>
  </si>
  <si>
    <t>＜達成した点・成果が認められた点とその理由・根拠＞</t>
  </si>
  <si>
    <t>＜達成されなかった点・改善すべき点とその理由・根拠＞</t>
  </si>
  <si>
    <t>＜取組実施による成果＞</t>
    <rPh sb="1" eb="2">
      <t>ト</t>
    </rPh>
    <rPh sb="2" eb="3">
      <t>ク</t>
    </rPh>
    <rPh sb="3" eb="5">
      <t>ジッシ</t>
    </rPh>
    <rPh sb="8" eb="10">
      <t>セイカ</t>
    </rPh>
    <phoneticPr fontId="8"/>
  </si>
  <si>
    <t>＜今後に向けた改善点と対応方針等＞</t>
    <rPh sb="1" eb="3">
      <t>コンゴ</t>
    </rPh>
    <rPh sb="4" eb="5">
      <t>ム</t>
    </rPh>
    <rPh sb="11" eb="16">
      <t>タイオウホウシントウ</t>
    </rPh>
    <phoneticPr fontId="8"/>
  </si>
  <si>
    <t>上記の取組に関連するアンケート調査やワークショップ等（あれば記載）</t>
    <rPh sb="0" eb="2">
      <t>ジョウキ</t>
    </rPh>
    <rPh sb="3" eb="5">
      <t>トリクミ</t>
    </rPh>
    <rPh sb="6" eb="8">
      <t>カンレン</t>
    </rPh>
    <rPh sb="15" eb="17">
      <t>チョウサ</t>
    </rPh>
    <rPh sb="25" eb="26">
      <t>トウ</t>
    </rPh>
    <rPh sb="30" eb="32">
      <t>キサイ</t>
    </rPh>
    <phoneticPr fontId="8"/>
  </si>
  <si>
    <t>「支出予算書」、「収支計画書」と「支出決算書」、「収支報告書」の内容を比較した収支計画の実施状況</t>
    <phoneticPr fontId="8"/>
  </si>
  <si>
    <t>＜当初計画と実績報告の相違点と相違が生じた理由・根拠＞</t>
    <phoneticPr fontId="8"/>
  </si>
  <si>
    <t>＜今後に向けた改善点と対応方針等＞</t>
    <phoneticPr fontId="8"/>
  </si>
  <si>
    <t>本活動に係る団体の組織運営体制</t>
    <phoneticPr fontId="8"/>
  </si>
  <si>
    <t>＜強化や改善が認められた点とその理由・根拠＞</t>
    <phoneticPr fontId="8"/>
  </si>
  <si>
    <t>本活動に係る上記以外の助成の成果について（あれば記載）</t>
    <phoneticPr fontId="8"/>
  </si>
  <si>
    <t>＜成果が認められた点とその根拠・理由＞</t>
    <rPh sb="1" eb="3">
      <t>セイカ</t>
    </rPh>
    <rPh sb="4" eb="5">
      <t>ミト</t>
    </rPh>
    <rPh sb="9" eb="10">
      <t>テン</t>
    </rPh>
    <rPh sb="13" eb="15">
      <t>コンキョ</t>
    </rPh>
    <rPh sb="16" eb="18">
      <t>リユウ</t>
    </rPh>
    <phoneticPr fontId="8"/>
  </si>
  <si>
    <t>申請書の記載内容が反映されます。変更はできません。見切れている場合、行の高さをご調節ください。</t>
    <phoneticPr fontId="3"/>
  </si>
  <si>
    <t>申請書の記載内容が反映されます。変更があった場合、参照式を削除し、あらためてご記入ください。見切れている場合、行の高さをご調節ください。</t>
    <phoneticPr fontId="3"/>
  </si>
  <si>
    <t>決算額　※括弧内は予算額</t>
    <rPh sb="0" eb="2">
      <t>ケッサン</t>
    </rPh>
    <rPh sb="2" eb="3">
      <t>ガク</t>
    </rPh>
    <phoneticPr fontId="8"/>
  </si>
  <si>
    <t>（円）</t>
    <phoneticPr fontId="8"/>
  </si>
  <si>
    <t>小計（円）</t>
    <rPh sb="0" eb="2">
      <t>ショウケイ</t>
    </rPh>
    <rPh sb="3" eb="4">
      <t>エン</t>
    </rPh>
    <phoneticPr fontId="3"/>
  </si>
  <si>
    <t>…交付する助成金の額が助成対象経費（）の範囲内になるよう自動計算します。</t>
    <rPh sb="1" eb="3">
      <t>コウフ</t>
    </rPh>
    <rPh sb="5" eb="8">
      <t>ジョセイキン</t>
    </rPh>
    <rPh sb="9" eb="10">
      <t>ガク</t>
    </rPh>
    <rPh sb="11" eb="13">
      <t>ジョセイ</t>
    </rPh>
    <rPh sb="13" eb="15">
      <t>タイショウ</t>
    </rPh>
    <rPh sb="15" eb="17">
      <t>ケイヒ</t>
    </rPh>
    <rPh sb="20" eb="23">
      <t>ハンイナイ</t>
    </rPh>
    <rPh sb="28" eb="30">
      <t>ジドウ</t>
    </rPh>
    <rPh sb="30" eb="32">
      <t>ケイサン</t>
    </rPh>
    <phoneticPr fontId="8"/>
  </si>
  <si>
    <t>上記のうち次に</t>
    <rPh sb="0" eb="2">
      <t>ジョウキ</t>
    </rPh>
    <phoneticPr fontId="8"/>
  </si>
  <si>
    <t>シニア用</t>
    <rPh sb="3" eb="4">
      <t>ヨウ</t>
    </rPh>
    <phoneticPr fontId="8"/>
  </si>
  <si>
    <t>学生・若者用</t>
    <rPh sb="0" eb="2">
      <t>ガクセイ</t>
    </rPh>
    <rPh sb="3" eb="5">
      <t>ワカモノ</t>
    </rPh>
    <rPh sb="5" eb="6">
      <t>ヨウ</t>
    </rPh>
    <phoneticPr fontId="8"/>
  </si>
  <si>
    <t>障害者用</t>
    <rPh sb="0" eb="2">
      <t>ショウガイ</t>
    </rPh>
    <rPh sb="2" eb="3">
      <t>シャ</t>
    </rPh>
    <rPh sb="3" eb="4">
      <t>ヨウ</t>
    </rPh>
    <phoneticPr fontId="8"/>
  </si>
  <si>
    <t>【民間寄付金・協賛金・助成金等について】
個人寄付金やクラウドファンディング、当該公演に係る会費含む。</t>
    <phoneticPr fontId="8"/>
  </si>
  <si>
    <t>当てはまる枚数</t>
    <rPh sb="0" eb="1">
      <t>ア</t>
    </rPh>
    <rPh sb="5" eb="7">
      <t>マイスウ</t>
    </rPh>
    <phoneticPr fontId="8"/>
  </si>
  <si>
    <t>【その他収入について】
プログラムや当該公演のみに係るグッズなどの収入を含む。</t>
    <rPh sb="3" eb="4">
      <t>タ</t>
    </rPh>
    <rPh sb="4" eb="6">
      <t>シュウニュウ</t>
    </rPh>
    <phoneticPr fontId="8"/>
  </si>
  <si>
    <t>シート「別紙　入場料詳細に会場毎に入力してください。</t>
    <phoneticPr fontId="8"/>
  </si>
  <si>
    <t>入場料収入を別紙に複数記入する場合は、「○」を選択し、</t>
    <rPh sb="0" eb="3">
      <t>ニュウジョウリョウ</t>
    </rPh>
    <rPh sb="3" eb="5">
      <t>シュウニュウ</t>
    </rPh>
    <rPh sb="6" eb="8">
      <t>ベッシ</t>
    </rPh>
    <rPh sb="9" eb="11">
      <t>フクスウ</t>
    </rPh>
    <rPh sb="11" eb="13">
      <t>キニュウ</t>
    </rPh>
    <rPh sb="15" eb="17">
      <t>バアイ</t>
    </rPh>
    <rPh sb="23" eb="25">
      <t>センタク</t>
    </rPh>
    <phoneticPr fontId="3"/>
  </si>
  <si>
    <t>【収入決算書】</t>
    <rPh sb="1" eb="3">
      <t>シュウニュウ</t>
    </rPh>
    <rPh sb="3" eb="5">
      <t>ケッサン</t>
    </rPh>
    <rPh sb="5" eb="6">
      <t>ショ</t>
    </rPh>
    <phoneticPr fontId="3"/>
  </si>
  <si>
    <t>上記のうち次に</t>
    <phoneticPr fontId="8"/>
  </si>
  <si>
    <t>シニア用</t>
    <phoneticPr fontId="8"/>
  </si>
  <si>
    <t>学生・若者用</t>
  </si>
  <si>
    <t>障害者用</t>
    <phoneticPr fontId="8"/>
  </si>
  <si>
    <t>当てはまる枚数</t>
    <phoneticPr fontId="8"/>
  </si>
  <si>
    <r>
      <t xml:space="preserve">【入場料収入について】
・会場の席数には、会場の最大収容人数（いわゆる定員）を入力してください。
売止席数には、感染症対策による売止も含めてください。
・販売枚数については、全公演の合計数を入力してください。
招待券についても同様です。
ペアチケット5000円を20枚予定の場合、下記のように記載をお願いいたします。
　券種　ペアチケット（5000円）
　単価　2500
　枚数　40
・割引販売等により実際の販売価格が小計額と異なる場合は、セルH42に差額を入力してください。
</t>
    </r>
    <r>
      <rPr>
        <sz val="14"/>
        <color rgb="FFFF0000"/>
        <rFont val="ＭＳ Ｐゴシック"/>
        <family val="3"/>
        <charset val="128"/>
      </rPr>
      <t>差額が「1,000,000円」の場合、「-1000000」と入力してください。</t>
    </r>
    <r>
      <rPr>
        <sz val="14"/>
        <rFont val="ＭＳ Ｐゴシック"/>
        <family val="3"/>
        <charset val="128"/>
      </rPr>
      <t xml:space="preserve">
割引のある券種が少なく、上の表中に書ききれる場合は、 券種欄に「Ｓ席（学生割引）」等として記入しても構いません。
・「シニア用」「学生・若者用」「障害者用」欄については、観客層の把握の観点から設けました。
全入場券のうち、該当する券種の販売枚数を入力してください。</t>
    </r>
    <rPh sb="357" eb="361">
      <t>ショウガイシャヨウ</t>
    </rPh>
    <phoneticPr fontId="8"/>
  </si>
  <si>
    <t>※海外公演は非表示</t>
    <rPh sb="1" eb="5">
      <t>カイガイコウエン</t>
    </rPh>
    <rPh sb="6" eb="9">
      <t>ヒヒョウジ</t>
    </rPh>
    <phoneticPr fontId="8"/>
  </si>
  <si>
    <t>別紙　当日来場者数内訳</t>
    <rPh sb="0" eb="2">
      <t>ベッシ</t>
    </rPh>
    <rPh sb="3" eb="5">
      <t>トウジツ</t>
    </rPh>
    <rPh sb="5" eb="7">
      <t>ライジョウ</t>
    </rPh>
    <rPh sb="7" eb="8">
      <t>シャ</t>
    </rPh>
    <rPh sb="8" eb="9">
      <t>スウ</t>
    </rPh>
    <rPh sb="9" eb="11">
      <t>ウチワケ</t>
    </rPh>
    <phoneticPr fontId="59"/>
  </si>
  <si>
    <t>　助成対象団体名</t>
    <rPh sb="1" eb="3">
      <t>ジョセイ</t>
    </rPh>
    <rPh sb="3" eb="5">
      <t>タイショウ</t>
    </rPh>
    <rPh sb="5" eb="7">
      <t>ダンタイ</t>
    </rPh>
    <rPh sb="7" eb="8">
      <t>メイ</t>
    </rPh>
    <phoneticPr fontId="59"/>
  </si>
  <si>
    <t>　助成対象活動名</t>
    <rPh sb="1" eb="3">
      <t>ジョセイ</t>
    </rPh>
    <rPh sb="3" eb="5">
      <t>タイショウ</t>
    </rPh>
    <rPh sb="5" eb="7">
      <t>カツドウ</t>
    </rPh>
    <rPh sb="7" eb="8">
      <t>メイ</t>
    </rPh>
    <phoneticPr fontId="59"/>
  </si>
  <si>
    <t>総使用席数合計</t>
    <rPh sb="0" eb="1">
      <t>ソウ</t>
    </rPh>
    <rPh sb="1" eb="3">
      <t>シヨウ</t>
    </rPh>
    <rPh sb="3" eb="5">
      <t>セキスウ</t>
    </rPh>
    <rPh sb="5" eb="7">
      <t>ゴウケイ</t>
    </rPh>
    <phoneticPr fontId="59"/>
  </si>
  <si>
    <t>有料来場者数合計</t>
    <rPh sb="0" eb="2">
      <t>ユウリョウ</t>
    </rPh>
    <rPh sb="2" eb="5">
      <t>ライジョウシャ</t>
    </rPh>
    <rPh sb="5" eb="6">
      <t>スウ</t>
    </rPh>
    <rPh sb="6" eb="8">
      <t>ゴウケイ</t>
    </rPh>
    <phoneticPr fontId="59"/>
  </si>
  <si>
    <t>総来場者数合計</t>
    <rPh sb="0" eb="1">
      <t>ソウ</t>
    </rPh>
    <rPh sb="1" eb="4">
      <t>ライジョウシャ</t>
    </rPh>
    <rPh sb="4" eb="5">
      <t>スウ</t>
    </rPh>
    <rPh sb="5" eb="7">
      <t>ゴウケイ</t>
    </rPh>
    <phoneticPr fontId="59"/>
  </si>
  <si>
    <t>有料来場率</t>
    <rPh sb="0" eb="2">
      <t>ユウリョウ</t>
    </rPh>
    <rPh sb="2" eb="4">
      <t>ライジョウ</t>
    </rPh>
    <rPh sb="4" eb="5">
      <t>リツ</t>
    </rPh>
    <phoneticPr fontId="59"/>
  </si>
  <si>
    <t>総来場率</t>
    <rPh sb="0" eb="1">
      <t>ソウ</t>
    </rPh>
    <rPh sb="1" eb="3">
      <t>ライジョウ</t>
    </rPh>
    <rPh sb="3" eb="4">
      <t>リツ</t>
    </rPh>
    <phoneticPr fontId="59"/>
  </si>
  <si>
    <t>会場名</t>
    <rPh sb="0" eb="2">
      <t>カイジョウ</t>
    </rPh>
    <rPh sb="2" eb="3">
      <t>メイ</t>
    </rPh>
    <phoneticPr fontId="59"/>
  </si>
  <si>
    <t>使用席数</t>
    <rPh sb="0" eb="2">
      <t>シヨウ</t>
    </rPh>
    <rPh sb="2" eb="4">
      <t>セキスウ</t>
    </rPh>
    <phoneticPr fontId="59"/>
  </si>
  <si>
    <t>公演回数</t>
    <rPh sb="0" eb="2">
      <t>コウエン</t>
    </rPh>
    <rPh sb="2" eb="4">
      <t>カイスウ</t>
    </rPh>
    <phoneticPr fontId="59"/>
  </si>
  <si>
    <t>総使用席数</t>
    <rPh sb="0" eb="1">
      <t>ソウ</t>
    </rPh>
    <rPh sb="1" eb="3">
      <t>シヨウ</t>
    </rPh>
    <rPh sb="3" eb="5">
      <t>セキスウ</t>
    </rPh>
    <phoneticPr fontId="59"/>
  </si>
  <si>
    <t>×</t>
    <phoneticPr fontId="59"/>
  </si>
  <si>
    <t>=</t>
    <phoneticPr fontId="59"/>
  </si>
  <si>
    <t>公演日</t>
    <rPh sb="0" eb="2">
      <t>コウエン</t>
    </rPh>
    <rPh sb="2" eb="3">
      <t>ビ</t>
    </rPh>
    <phoneticPr fontId="59"/>
  </si>
  <si>
    <t>曜</t>
    <rPh sb="0" eb="1">
      <t>ヒカリ</t>
    </rPh>
    <phoneticPr fontId="59"/>
  </si>
  <si>
    <t>開演時間</t>
    <rPh sb="0" eb="2">
      <t>カイエン</t>
    </rPh>
    <rPh sb="2" eb="4">
      <t>ジカン</t>
    </rPh>
    <phoneticPr fontId="59"/>
  </si>
  <si>
    <t>有料来場者数</t>
    <rPh sb="0" eb="2">
      <t>ユウリョウ</t>
    </rPh>
    <rPh sb="2" eb="5">
      <t>ライジョウシャ</t>
    </rPh>
    <rPh sb="5" eb="6">
      <t>スウ</t>
    </rPh>
    <phoneticPr fontId="59"/>
  </si>
  <si>
    <t>招待来場者数</t>
    <rPh sb="0" eb="2">
      <t>ショウタイ</t>
    </rPh>
    <rPh sb="2" eb="5">
      <t>ライジョウシャ</t>
    </rPh>
    <rPh sb="5" eb="6">
      <t>スウ</t>
    </rPh>
    <phoneticPr fontId="59"/>
  </si>
  <si>
    <t>合計（総来場者数）</t>
    <rPh sb="0" eb="2">
      <t>ゴウケイ</t>
    </rPh>
    <rPh sb="3" eb="4">
      <t>ソウ</t>
    </rPh>
    <rPh sb="4" eb="6">
      <t>ライジョウ</t>
    </rPh>
    <rPh sb="6" eb="7">
      <t>シャ</t>
    </rPh>
    <rPh sb="7" eb="8">
      <t>スウ</t>
    </rPh>
    <phoneticPr fontId="59"/>
  </si>
  <si>
    <t>248</t>
    <phoneticPr fontId="59"/>
  </si>
  <si>
    <t>＋</t>
    <phoneticPr fontId="59"/>
  </si>
  <si>
    <t>44</t>
    <phoneticPr fontId="59"/>
  </si>
  <si>
    <t>＝</t>
    <phoneticPr fontId="59"/>
  </si>
  <si>
    <t>合計</t>
    <rPh sb="0" eb="2">
      <t>ゴウケイ</t>
    </rPh>
    <phoneticPr fontId="59"/>
  </si>
  <si>
    <t>＋</t>
  </si>
  <si>
    <t>助成金支払申請書</t>
  </si>
  <si>
    <t>※総表に記入した情報が反映されます。</t>
  </si>
  <si>
    <t/>
  </si>
  <si>
    <t>独立行政法人日本芸術文化振興会理事長 殿</t>
  </si>
  <si>
    <t>-</t>
  </si>
  <si>
    <t>団体名
（主催者）</t>
  </si>
  <si>
    <t>記</t>
  </si>
  <si>
    <t>１　助成対象活動名　</t>
  </si>
  <si>
    <t>３　助成金振込先</t>
  </si>
  <si>
    <t>（１）金融機関名</t>
  </si>
  <si>
    <t>○○銀行</t>
  </si>
  <si>
    <t>（２）支店名</t>
  </si>
  <si>
    <t>○○支店</t>
  </si>
  <si>
    <t>店番号</t>
  </si>
  <si>
    <t>（３）口座種別</t>
  </si>
  <si>
    <t>普通</t>
  </si>
  <si>
    <t>プルダウンから選択してください</t>
  </si>
  <si>
    <t>（４）口座番号</t>
  </si>
  <si>
    <t>　　　口座名義（ｶﾀｶﾅ）</t>
  </si>
  <si>
    <t>※通帳の表紙裏に記載のｶﾀｶﾅをそのまま記入してください。</t>
  </si>
  <si>
    <t>（５）口座名義</t>
  </si>
  <si>
    <t>※通帳の表紙と、表紙裏の口座名義（ｶﾀｶﾅ）があるページのPDFデータも提出してください。</t>
  </si>
  <si>
    <t>（例）2024年5月25日</t>
    <rPh sb="1" eb="2">
      <t>レイ</t>
    </rPh>
    <rPh sb="7" eb="8">
      <t>ネン</t>
    </rPh>
    <rPh sb="9" eb="10">
      <t>ガツ</t>
    </rPh>
    <rPh sb="12" eb="13">
      <t>ニチ</t>
    </rPh>
    <phoneticPr fontId="59"/>
  </si>
  <si>
    <t>土</t>
    <rPh sb="0" eb="1">
      <t>ツチ</t>
    </rPh>
    <phoneticPr fontId="59"/>
  </si>
  <si>
    <t>令和６年度文化芸術振興費補助金による</t>
    <phoneticPr fontId="8"/>
  </si>
  <si>
    <t>【個表A(1)】</t>
    <phoneticPr fontId="3"/>
  </si>
  <si>
    <t>【個表A(2)】</t>
    <phoneticPr fontId="3"/>
  </si>
  <si>
    <t>収入（円）※括弧内は予算額</t>
    <rPh sb="0" eb="2">
      <t>シュウニュウ</t>
    </rPh>
    <rPh sb="3" eb="4">
      <t>エン</t>
    </rPh>
    <phoneticPr fontId="3"/>
  </si>
  <si>
    <t>支出（円）※括弧内は予算額</t>
    <rPh sb="0" eb="2">
      <t>シシュツ</t>
    </rPh>
    <rPh sb="3" eb="4">
      <t>エン</t>
    </rPh>
    <phoneticPr fontId="3"/>
  </si>
  <si>
    <t>舞台芸術等総合支援事業（国際芸術交流）</t>
    <phoneticPr fontId="8"/>
  </si>
  <si>
    <t>令和６年度　文化芸術振興費補助金による
助　成　対　象　活　動　実　績　報　告　書
舞台芸術等総合支援事業（国際芸術交流）</t>
    <phoneticPr fontId="3"/>
  </si>
  <si>
    <t xml:space="preserve">様式第12号（第14条関係）
</t>
    <rPh sb="5" eb="6">
      <t>ゴウ</t>
    </rPh>
    <rPh sb="7" eb="8">
      <t>ダイ</t>
    </rPh>
    <rPh sb="10" eb="11">
      <t>ジョウ</t>
    </rPh>
    <phoneticPr fontId="8"/>
  </si>
  <si>
    <t>　文化芸術振興費補助金による助成金交付要綱第14条の規定に基づき、下記のとおり助成金の支払を申請します。</t>
    <phoneticPr fontId="8"/>
  </si>
  <si>
    <t>令和　年　月　日</t>
    <rPh sb="0" eb="2">
      <t>レイワ</t>
    </rPh>
    <rPh sb="3" eb="4">
      <t>ネン</t>
    </rPh>
    <rPh sb="5" eb="6">
      <t>ガツ</t>
    </rPh>
    <rPh sb="7" eb="8">
      <t>ニチ</t>
    </rPh>
    <phoneticPr fontId="8"/>
  </si>
  <si>
    <t>要選択</t>
    <rPh sb="0" eb="1">
      <t>ヨウ</t>
    </rPh>
    <rPh sb="1" eb="3">
      <t>センタク</t>
    </rPh>
    <phoneticPr fontId="8"/>
  </si>
  <si>
    <t>公演名</t>
    <rPh sb="0" eb="3">
      <t>コウエンメイ</t>
    </rPh>
    <phoneticPr fontId="59"/>
  </si>
  <si>
    <t>令和　年　月　日</t>
  </si>
  <si>
    <t>助成金額/支出総額 (K/(A+C))</t>
  </si>
  <si>
    <r>
      <t xml:space="preserve">以下の項目に変更がある場合、「変更理由書」の提出が必要です。
・団体住所、団体名、代表者役職名、代表者氏名
・助成対象活動名
</t>
    </r>
    <r>
      <rPr>
        <b/>
        <sz val="14"/>
        <color rgb="FFC00000"/>
        <rFont val="ＭＳ ゴシック"/>
        <family val="3"/>
        <charset val="128"/>
      </rPr>
      <t>助成金額の確定通知等の郵便物は団体住所・ご担当者宛に送付します。</t>
    </r>
    <rPh sb="32" eb="34">
      <t>ダンタイ</t>
    </rPh>
    <rPh sb="44" eb="46">
      <t>ヤクショク</t>
    </rPh>
    <rPh sb="78" eb="82">
      <t>ダンタイジュウショ</t>
    </rPh>
    <rPh sb="84" eb="87">
      <t>タントウシャ</t>
    </rPh>
    <rPh sb="87" eb="88">
      <t>アテ</t>
    </rPh>
    <rPh sb="89" eb="91">
      <t>ソウフ</t>
    </rPh>
    <phoneticPr fontId="3"/>
  </si>
  <si>
    <t>※実際に本報告書を提出する日をご入力ください。</t>
    <rPh sb="13" eb="14">
      <t>ヒ</t>
    </rPh>
    <rPh sb="16" eb="18">
      <t>ニュウリョク</t>
    </rPh>
    <phoneticPr fontId="8"/>
  </si>
  <si>
    <t>「受取人氏名等」が無記入の場合は、担当者情報の氏名が宛名となります。いずれかの住所を変更された場合は、事務局までご連絡ください。</t>
    <phoneticPr fontId="8"/>
  </si>
  <si>
    <t>概算払：</t>
    <rPh sb="0" eb="3">
      <t>ガイサンバラ</t>
    </rPh>
    <phoneticPr fontId="8"/>
  </si>
  <si>
    <t>要入力</t>
  </si>
  <si>
    <r>
      <t>２　助成金の額
　　</t>
    </r>
    <r>
      <rPr>
        <sz val="14"/>
        <color theme="1"/>
        <rFont val="ＭＳ ゴシック"/>
        <family val="3"/>
        <charset val="128"/>
      </rPr>
      <t>（今回支払額）</t>
    </r>
    <rPh sb="11" eb="16">
      <t>コンカイシハライガク</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</si>
</sst>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6">
    <numFmt numFmtId="6" formatCode="&quot;¥&quot;#,##0;[Red]&quot;¥&quot;\-#,##0"/>
    <numFmt numFmtId="176" formatCode="#,##0_ "/>
    <numFmt numFmtId="177" formatCode="#,##0_);[Red]\(#,##0\)"/>
    <numFmt numFmtId="178" formatCode="#,##0_ ;[Red]\-#,##0\ "/>
    <numFmt numFmtId="179" formatCode="000"/>
    <numFmt numFmtId="180" formatCode="0.0%"/>
    <numFmt numFmtId="181" formatCode="&quot;¥&quot;#,##0_);[Red]\(&quot;¥&quot;#,##0\)"/>
    <numFmt numFmtId="182" formatCode="m/d;@"/>
    <numFmt numFmtId="183" formatCode="General;;"/>
    <numFmt numFmtId="184" formatCode="#,##0_ &quot;席&quot;"/>
    <numFmt numFmtId="185" formatCode="#,##0_ &quot;枚&quot;"/>
    <numFmt numFmtId="186" formatCode="m&quot;月&quot;d&quot;日&quot;;@"/>
    <numFmt numFmtId="187" formatCode="ggge&quot;年&quot;m&quot;月&quot;d&quot;日&quot;\(aaa\)"/>
    <numFmt numFmtId="188" formatCode="0\ %"/>
    <numFmt numFmtId="189" formatCode="#,##0_ &quot;回&quot;"/>
    <numFmt numFmtId="190" formatCode="#,##0&quot; 席&quot;"/>
    <numFmt numFmtId="191" formatCode="#"/>
    <numFmt numFmtId="192" formatCode="[$-411]ggge&quot;年&quot;m&quot;月&quot;d&quot;日&quot;;@"/>
    <numFmt numFmtId="193" formatCode="\(#,##0\)"/>
    <numFmt numFmtId="194" formatCode="yyyy&quot;年&quot;m&quot;月&quot;;@"/>
    <numFmt numFmtId="195" formatCode="#,##0;&quot;△ &quot;#,##0"/>
    <numFmt numFmtId="196" formatCode="aaa"/>
    <numFmt numFmtId="197" formatCode="0_);[Red]\(0\)"/>
    <numFmt numFmtId="198" formatCode="#,##0&quot;円&quot;"/>
    <numFmt numFmtId="199" formatCode="0000000"/>
    <numFmt numFmtId="200" formatCode="\(0.0%\)"/>
  </numFmts>
  <fonts count="71">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font>
    <font>
      <sz val="6"/>
      <name val="游ゴシック"/>
      <family val="3"/>
      <charset val="128"/>
    </font>
    <font>
      <sz val="11"/>
      <color theme="1"/>
      <name val="游ゴシック"/>
      <family val="3"/>
      <charset val="128"/>
      <scheme val="minor"/>
    </font>
    <font>
      <b/>
      <sz val="11"/>
      <color theme="1"/>
      <name val="游ゴシック"/>
      <family val="3"/>
      <charset val="128"/>
      <scheme val="minor"/>
    </font>
    <font>
      <sz val="11"/>
      <name val="游ゴシック"/>
      <family val="3"/>
      <charset val="128"/>
      <scheme val="minor"/>
    </font>
    <font>
      <sz val="6"/>
      <name val="游ゴシック"/>
      <family val="3"/>
      <charset val="128"/>
      <scheme val="minor"/>
    </font>
    <font>
      <sz val="11"/>
      <name val="ＭＳ Ｐゴシック"/>
      <family val="3"/>
      <charset val="128"/>
    </font>
    <font>
      <sz val="14"/>
      <color theme="1"/>
      <name val="ＭＳ ゴシック"/>
      <family val="3"/>
      <charset val="128"/>
    </font>
    <font>
      <sz val="11"/>
      <color theme="1"/>
      <name val="游ゴシック"/>
      <family val="2"/>
      <scheme val="minor"/>
    </font>
    <font>
      <sz val="11"/>
      <color theme="1"/>
      <name val="ＭＳ Ｐゴシック"/>
      <family val="3"/>
      <charset val="128"/>
    </font>
    <font>
      <sz val="10"/>
      <color theme="1"/>
      <name val="ＭＳ Ｐゴシック"/>
      <family val="3"/>
      <charset val="128"/>
    </font>
    <font>
      <sz val="10"/>
      <name val="ＭＳ Ｐゴシック"/>
      <family val="3"/>
      <charset val="128"/>
    </font>
    <font>
      <b/>
      <sz val="10"/>
      <name val="ＭＳ Ｐゴシック"/>
      <family val="3"/>
      <charset val="128"/>
    </font>
    <font>
      <sz val="16"/>
      <color theme="1"/>
      <name val="ＭＳ ゴシック"/>
      <family val="3"/>
      <charset val="128"/>
    </font>
    <font>
      <sz val="11"/>
      <color theme="1"/>
      <name val="ＭＳ ゴシック"/>
      <family val="3"/>
      <charset val="128"/>
    </font>
    <font>
      <sz val="22"/>
      <color theme="1"/>
      <name val="ＭＳ ゴシック"/>
      <family val="3"/>
      <charset val="128"/>
    </font>
    <font>
      <sz val="18"/>
      <color theme="1"/>
      <name val="ＭＳ ゴシック"/>
      <family val="3"/>
      <charset val="128"/>
    </font>
    <font>
      <sz val="20"/>
      <color theme="1"/>
      <name val="ＭＳ ゴシック"/>
      <family val="3"/>
      <charset val="128"/>
    </font>
    <font>
      <sz val="11"/>
      <name val="ＭＳ ゴシック"/>
      <family val="3"/>
      <charset val="128"/>
    </font>
    <font>
      <sz val="14"/>
      <name val="ＭＳ ゴシック"/>
      <family val="3"/>
      <charset val="128"/>
    </font>
    <font>
      <b/>
      <sz val="14"/>
      <color theme="1"/>
      <name val="ＭＳ ゴシック"/>
      <family val="3"/>
      <charset val="128"/>
    </font>
    <font>
      <sz val="12"/>
      <color theme="1"/>
      <name val="ＭＳ ゴシック"/>
      <family val="3"/>
      <charset val="128"/>
    </font>
    <font>
      <sz val="10"/>
      <color theme="1"/>
      <name val="ＭＳ ゴシック"/>
      <family val="3"/>
      <charset val="128"/>
    </font>
    <font>
      <b/>
      <sz val="14"/>
      <name val="ＭＳ ゴシック"/>
      <family val="3"/>
      <charset val="128"/>
    </font>
    <font>
      <sz val="10"/>
      <name val="ＭＳ ゴシック"/>
      <family val="3"/>
      <charset val="128"/>
    </font>
    <font>
      <sz val="14"/>
      <color rgb="FFFF0000"/>
      <name val="ＭＳ ゴシック"/>
      <family val="3"/>
      <charset val="128"/>
    </font>
    <font>
      <sz val="9"/>
      <color theme="1"/>
      <name val="ＭＳ ゴシック"/>
      <family val="3"/>
      <charset val="128"/>
    </font>
    <font>
      <sz val="11"/>
      <color rgb="FF0070C0"/>
      <name val="ＭＳ ゴシック"/>
      <family val="3"/>
      <charset val="128"/>
    </font>
    <font>
      <b/>
      <sz val="14"/>
      <color rgb="FFFF0000"/>
      <name val="ＭＳ ゴシック"/>
      <family val="3"/>
      <charset val="128"/>
    </font>
    <font>
      <sz val="14"/>
      <color rgb="FFCCFFFF"/>
      <name val="ＭＳ ゴシック"/>
      <family val="3"/>
      <charset val="128"/>
    </font>
    <font>
      <b/>
      <sz val="20"/>
      <color theme="1"/>
      <name val="ＭＳ ゴシック"/>
      <family val="3"/>
      <charset val="128"/>
    </font>
    <font>
      <b/>
      <sz val="16"/>
      <color theme="1"/>
      <name val="ＭＳ ゴシック"/>
      <family val="3"/>
      <charset val="128"/>
    </font>
    <font>
      <b/>
      <sz val="18"/>
      <color theme="1"/>
      <name val="ＭＳ ゴシック"/>
      <family val="3"/>
      <charset val="128"/>
    </font>
    <font>
      <sz val="18"/>
      <color rgb="FF000000"/>
      <name val="ＭＳ ゴシック"/>
      <family val="3"/>
      <charset val="128"/>
    </font>
    <font>
      <sz val="14"/>
      <color rgb="FF000000"/>
      <name val="ＭＳ ゴシック"/>
      <family val="3"/>
      <charset val="128"/>
    </font>
    <font>
      <b/>
      <sz val="12"/>
      <color theme="1"/>
      <name val="ＭＳ ゴシック"/>
      <family val="3"/>
      <charset val="128"/>
    </font>
    <font>
      <b/>
      <sz val="12"/>
      <name val="ＭＳ ゴシック"/>
      <family val="3"/>
      <charset val="128"/>
    </font>
    <font>
      <sz val="22"/>
      <name val="ＭＳ ゴシック"/>
      <family val="3"/>
      <charset val="128"/>
    </font>
    <font>
      <b/>
      <sz val="11"/>
      <color theme="1"/>
      <name val="ＭＳ ゴシック"/>
      <family val="3"/>
      <charset val="128"/>
    </font>
    <font>
      <sz val="16"/>
      <name val="ＭＳ ゴシック"/>
      <family val="3"/>
      <charset val="128"/>
    </font>
    <font>
      <b/>
      <sz val="14"/>
      <color rgb="FFC00000"/>
      <name val="ＭＳ ゴシック"/>
      <family val="3"/>
      <charset val="128"/>
    </font>
    <font>
      <sz val="14"/>
      <color rgb="FFC00000"/>
      <name val="ＭＳ ゴシック"/>
      <family val="3"/>
      <charset val="128"/>
    </font>
    <font>
      <b/>
      <sz val="9"/>
      <color indexed="81"/>
      <name val="MS P ゴシック"/>
      <family val="3"/>
      <charset val="128"/>
    </font>
    <font>
      <b/>
      <sz val="12"/>
      <color indexed="81"/>
      <name val="MS P ゴシック"/>
      <family val="3"/>
      <charset val="128"/>
    </font>
    <font>
      <b/>
      <sz val="16"/>
      <color indexed="81"/>
      <name val="MS P ゴシック"/>
      <family val="3"/>
      <charset val="128"/>
    </font>
    <font>
      <sz val="12"/>
      <name val="ＭＳ ゴシック"/>
      <family val="3"/>
      <charset val="128"/>
    </font>
    <font>
      <u/>
      <sz val="11"/>
      <name val="ＭＳ ゴシック"/>
      <family val="3"/>
      <charset val="128"/>
    </font>
    <font>
      <b/>
      <u/>
      <sz val="14"/>
      <color rgb="FFC00000"/>
      <name val="ＭＳ ゴシック"/>
      <family val="3"/>
      <charset val="128"/>
    </font>
    <font>
      <sz val="6"/>
      <name val="游ゴシック"/>
      <family val="2"/>
      <charset val="128"/>
      <scheme val="minor"/>
    </font>
    <font>
      <sz val="12"/>
      <color indexed="81"/>
      <name val="MS P ゴシック"/>
      <family val="3"/>
      <charset val="128"/>
    </font>
    <font>
      <sz val="12"/>
      <color theme="1"/>
      <name val="游ゴシック"/>
      <family val="3"/>
      <charset val="128"/>
      <scheme val="minor"/>
    </font>
    <font>
      <sz val="12"/>
      <color theme="1"/>
      <name val="ＭＳ Ｐゴシック"/>
      <family val="3"/>
      <charset val="128"/>
    </font>
    <font>
      <sz val="12"/>
      <name val="ＭＳ Ｐゴシック"/>
      <family val="3"/>
      <charset val="128"/>
    </font>
    <font>
      <sz val="14"/>
      <name val="ＭＳ Ｐゴシック"/>
      <family val="3"/>
      <charset val="128"/>
    </font>
    <font>
      <sz val="14"/>
      <color rgb="FFFF0000"/>
      <name val="ＭＳ Ｐゴシック"/>
      <family val="3"/>
      <charset val="128"/>
    </font>
    <font>
      <sz val="14"/>
      <color theme="1"/>
      <name val="ＭＳ Ｐゴシック"/>
      <family val="3"/>
      <charset val="128"/>
    </font>
    <font>
      <sz val="6"/>
      <name val="ＭＳ Ｐゴシック"/>
      <family val="3"/>
      <charset val="128"/>
    </font>
    <font>
      <b/>
      <sz val="9"/>
      <color theme="1"/>
      <name val="ＭＳ ゴシック"/>
      <family val="3"/>
      <charset val="128"/>
    </font>
    <font>
      <b/>
      <sz val="10"/>
      <color theme="1"/>
      <name val="ＭＳ ゴシック"/>
      <family val="3"/>
      <charset val="128"/>
    </font>
    <font>
      <sz val="8"/>
      <color theme="1"/>
      <name val="ＭＳ ゴシック"/>
      <family val="3"/>
      <charset val="128"/>
    </font>
    <font>
      <b/>
      <sz val="8"/>
      <color theme="1"/>
      <name val="ＭＳ ゴシック"/>
      <family val="3"/>
      <charset val="128"/>
    </font>
    <font>
      <i/>
      <sz val="8"/>
      <color theme="1"/>
      <name val="ＭＳ ゴシック"/>
      <family val="3"/>
      <charset val="128"/>
    </font>
    <font>
      <i/>
      <sz val="6"/>
      <color theme="1"/>
      <name val="ＭＳ ゴシック"/>
      <family val="3"/>
      <charset val="128"/>
    </font>
    <font>
      <b/>
      <sz val="9"/>
      <color indexed="81"/>
      <name val="ＭＳ Ｐゴシック"/>
      <family val="3"/>
      <charset val="128"/>
    </font>
    <font>
      <b/>
      <sz val="24"/>
      <color theme="1"/>
      <name val="ＭＳ ゴシック"/>
      <family val="3"/>
      <charset val="128"/>
    </font>
    <font>
      <sz val="24"/>
      <color theme="1"/>
      <name val="ＭＳ ゴシック"/>
      <family val="3"/>
      <charset val="128"/>
    </font>
    <font>
      <sz val="28"/>
      <color theme="1"/>
      <name val="ＭＳ ゴシック"/>
      <family val="3"/>
      <charset val="128"/>
    </font>
    <font>
      <b/>
      <sz val="16"/>
      <color rgb="FFFF0000"/>
      <name val="ＭＳ ゴシック"/>
      <family val="3"/>
      <charset val="128"/>
    </font>
  </fonts>
  <fills count="14">
    <fill>
      <patternFill patternType="none"/>
    </fill>
    <fill>
      <patternFill patternType="gray125"/>
    </fill>
    <fill>
      <patternFill patternType="solid">
        <fgColor rgb="FFC0C0C0"/>
        <bgColor indexed="64"/>
      </patternFill>
    </fill>
    <fill>
      <patternFill patternType="solid">
        <fgColor rgb="FFCCFFFF"/>
        <bgColor indexed="64"/>
      </patternFill>
    </fill>
    <fill>
      <patternFill patternType="solid">
        <fgColor rgb="FFEAEAEA"/>
        <bgColor indexed="64"/>
      </patternFill>
    </fill>
    <fill>
      <patternFill patternType="solid">
        <fgColor theme="2"/>
        <bgColor indexed="64"/>
      </patternFill>
    </fill>
    <fill>
      <patternFill patternType="solid">
        <fgColor theme="0" tint="-0.14999847407452621"/>
        <bgColor indexed="64"/>
      </patternFill>
    </fill>
    <fill>
      <patternFill patternType="solid">
        <fgColor rgb="FF969696"/>
        <bgColor indexed="64"/>
      </patternFill>
    </fill>
    <fill>
      <patternFill patternType="solid">
        <fgColor theme="0" tint="-0.24994659260841701"/>
        <bgColor indexed="64"/>
      </patternFill>
    </fill>
    <fill>
      <patternFill patternType="solid">
        <fgColor theme="0" tint="-0.14996795556505021"/>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4" tint="0.79998168889431442"/>
        <bgColor indexed="64"/>
      </patternFill>
    </fill>
  </fills>
  <borders count="206">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thin">
        <color indexed="64"/>
      </left>
      <right style="hair">
        <color indexed="64"/>
      </right>
      <top style="hair">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thin">
        <color indexed="64"/>
      </right>
      <top style="hair">
        <color indexed="64"/>
      </top>
      <bottom/>
      <diagonal/>
    </border>
    <border>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style="thin">
        <color indexed="64"/>
      </left>
      <right style="hair">
        <color indexed="64"/>
      </right>
      <top/>
      <bottom style="hair">
        <color indexed="64"/>
      </bottom>
      <diagonal/>
    </border>
    <border>
      <left/>
      <right style="medium">
        <color indexed="64"/>
      </right>
      <top style="medium">
        <color indexed="64"/>
      </top>
      <bottom/>
      <diagonal/>
    </border>
    <border>
      <left/>
      <right/>
      <top/>
      <bottom style="medium">
        <color indexed="64"/>
      </bottom>
      <diagonal/>
    </border>
    <border>
      <left/>
      <right style="hair">
        <color indexed="64"/>
      </right>
      <top style="hair">
        <color indexed="64"/>
      </top>
      <bottom style="thin">
        <color indexed="64"/>
      </bottom>
      <diagonal/>
    </border>
    <border>
      <left style="hair">
        <color indexed="64"/>
      </left>
      <right/>
      <top/>
      <bottom/>
      <diagonal/>
    </border>
    <border>
      <left style="thin">
        <color indexed="64"/>
      </left>
      <right/>
      <top style="medium">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hair">
        <color indexed="64"/>
      </bottom>
      <diagonal/>
    </border>
    <border>
      <left/>
      <right style="hair">
        <color indexed="64"/>
      </right>
      <top/>
      <bottom/>
      <diagonal/>
    </border>
    <border>
      <left/>
      <right/>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top/>
      <bottom style="dotted">
        <color indexed="64"/>
      </bottom>
      <diagonal/>
    </border>
    <border>
      <left/>
      <right style="medium">
        <color indexed="64"/>
      </right>
      <top/>
      <bottom style="dotted">
        <color indexed="64"/>
      </bottom>
      <diagonal/>
    </border>
    <border>
      <left style="thin">
        <color indexed="64"/>
      </left>
      <right style="hair">
        <color indexed="64"/>
      </right>
      <top/>
      <bottom/>
      <diagonal/>
    </border>
    <border>
      <left style="thin">
        <color indexed="64"/>
      </left>
      <right style="hair">
        <color indexed="64"/>
      </right>
      <top/>
      <bottom style="dotted">
        <color indexed="64"/>
      </bottom>
      <diagonal/>
    </border>
    <border>
      <left style="hair">
        <color indexed="64"/>
      </left>
      <right style="hair">
        <color indexed="64"/>
      </right>
      <top/>
      <bottom/>
      <diagonal/>
    </border>
    <border>
      <left style="hair">
        <color indexed="64"/>
      </left>
      <right style="thin">
        <color indexed="64"/>
      </right>
      <top/>
      <bottom style="hair">
        <color indexed="64"/>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hair">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style="medium">
        <color indexed="64"/>
      </top>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thin">
        <color indexed="64"/>
      </right>
      <top style="hair">
        <color indexed="64"/>
      </top>
      <bottom/>
      <diagonal/>
    </border>
    <border>
      <left style="medium">
        <color indexed="64"/>
      </left>
      <right style="hair">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diagonal/>
    </border>
    <border>
      <left/>
      <right style="hair">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hair">
        <color indexed="64"/>
      </top>
      <bottom style="thin">
        <color indexed="64"/>
      </bottom>
      <diagonal/>
    </border>
    <border diagonalUp="1">
      <left/>
      <right style="medium">
        <color indexed="64"/>
      </right>
      <top style="thin">
        <color indexed="64"/>
      </top>
      <bottom style="hair">
        <color indexed="64"/>
      </bottom>
      <diagonal style="thin">
        <color indexed="64"/>
      </diagonal>
    </border>
    <border diagonalUp="1">
      <left/>
      <right style="medium">
        <color indexed="64"/>
      </right>
      <top style="hair">
        <color indexed="64"/>
      </top>
      <bottom style="hair">
        <color indexed="64"/>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hair">
        <color indexed="64"/>
      </left>
      <right/>
      <top/>
      <bottom style="hair">
        <color indexed="64"/>
      </bottom>
      <diagonal/>
    </border>
    <border>
      <left/>
      <right style="hair">
        <color indexed="64"/>
      </right>
      <top style="hair">
        <color indexed="64"/>
      </top>
      <bottom style="medium">
        <color indexed="64"/>
      </bottom>
      <diagonal/>
    </border>
    <border>
      <left/>
      <right style="thin">
        <color indexed="64"/>
      </right>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diagonal/>
    </border>
    <border diagonalUp="1">
      <left/>
      <right style="thin">
        <color indexed="64"/>
      </right>
      <top style="thin">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style="hair">
        <color indexed="64"/>
      </left>
      <right/>
      <top/>
      <bottom style="medium">
        <color indexed="64"/>
      </bottom>
      <diagonal/>
    </border>
    <border>
      <left style="hair">
        <color indexed="64"/>
      </left>
      <right/>
      <top style="medium">
        <color indexed="64"/>
      </top>
      <bottom/>
      <diagonal/>
    </border>
    <border>
      <left/>
      <right style="hair">
        <color indexed="64"/>
      </right>
      <top style="double">
        <color indexed="64"/>
      </top>
      <bottom style="double">
        <color indexed="64"/>
      </bottom>
      <diagonal/>
    </border>
    <border>
      <left/>
      <right style="hair">
        <color indexed="64"/>
      </right>
      <top style="double">
        <color indexed="64"/>
      </top>
      <bottom style="hair">
        <color indexed="64"/>
      </bottom>
      <diagonal/>
    </border>
    <border>
      <left/>
      <right/>
      <top style="hair">
        <color indexed="64"/>
      </top>
      <bottom style="medium">
        <color indexed="64"/>
      </bottom>
      <diagonal/>
    </border>
    <border>
      <left style="hair">
        <color indexed="64"/>
      </left>
      <right style="medium">
        <color indexed="64"/>
      </right>
      <top style="double">
        <color indexed="64"/>
      </top>
      <bottom style="hair">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hair">
        <color indexed="64"/>
      </right>
      <top style="hair">
        <color indexed="64"/>
      </top>
      <bottom/>
      <diagonal/>
    </border>
    <border>
      <left style="thin">
        <color indexed="64"/>
      </left>
      <right/>
      <top/>
      <bottom style="hair">
        <color indexed="64"/>
      </bottom>
      <diagonal/>
    </border>
    <border>
      <left/>
      <right style="hair">
        <color indexed="64"/>
      </right>
      <top/>
      <bottom style="hair">
        <color indexed="64"/>
      </bottom>
      <diagonal/>
    </border>
    <border>
      <left style="medium">
        <color indexed="64"/>
      </left>
      <right/>
      <top/>
      <bottom style="thin">
        <color indexed="64"/>
      </bottom>
      <diagonal/>
    </border>
    <border>
      <left style="medium">
        <color indexed="64"/>
      </left>
      <right style="thin">
        <color indexed="64"/>
      </right>
      <top style="hair">
        <color indexed="64"/>
      </top>
      <bottom/>
      <diagonal/>
    </border>
    <border>
      <left style="medium">
        <color indexed="64"/>
      </left>
      <right style="thin">
        <color indexed="64"/>
      </right>
      <top style="thin">
        <color indexed="64"/>
      </top>
      <bottom/>
      <diagonal/>
    </border>
    <border>
      <left/>
      <right style="medium">
        <color indexed="64"/>
      </right>
      <top style="hair">
        <color indexed="64"/>
      </top>
      <bottom style="medium">
        <color indexed="64"/>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hair">
        <color indexed="64"/>
      </left>
      <right/>
      <top style="hair">
        <color indexed="64"/>
      </top>
      <bottom style="medium">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s>
  <cellStyleXfs count="12">
    <xf numFmtId="0" fontId="0" fillId="0" borderId="0">
      <alignment vertical="center"/>
    </xf>
    <xf numFmtId="9" fontId="5" fillId="0" borderId="0" applyFont="0" applyFill="0" applyBorder="0" applyAlignment="0" applyProtection="0">
      <alignment vertical="center"/>
    </xf>
    <xf numFmtId="38" fontId="5"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9" fillId="0" borderId="0"/>
    <xf numFmtId="38" fontId="9" fillId="0" borderId="0" applyFont="0" applyFill="0" applyBorder="0" applyAlignment="0" applyProtection="0"/>
    <xf numFmtId="0" fontId="2" fillId="0" borderId="0">
      <alignment vertical="center"/>
    </xf>
    <xf numFmtId="0" fontId="11" fillId="0" borderId="0"/>
    <xf numFmtId="0" fontId="1" fillId="0" borderId="0">
      <alignment vertical="center"/>
    </xf>
    <xf numFmtId="9" fontId="5" fillId="0" borderId="0" applyFont="0" applyFill="0" applyBorder="0" applyAlignment="0" applyProtection="0">
      <alignment vertical="center"/>
    </xf>
    <xf numFmtId="6" fontId="5" fillId="0" borderId="0" applyFont="0" applyFill="0" applyBorder="0" applyAlignment="0" applyProtection="0">
      <alignment vertical="center"/>
    </xf>
  </cellStyleXfs>
  <cellXfs count="1461">
    <xf numFmtId="0" fontId="0" fillId="0" borderId="0" xfId="0">
      <alignment vertical="center"/>
    </xf>
    <xf numFmtId="0" fontId="5" fillId="0" borderId="1" xfId="3" applyBorder="1" applyAlignment="1">
      <alignment vertical="top"/>
    </xf>
    <xf numFmtId="0" fontId="5" fillId="0" borderId="0" xfId="3">
      <alignment vertical="center"/>
    </xf>
    <xf numFmtId="0" fontId="5" fillId="0" borderId="1" xfId="3" applyBorder="1">
      <alignment vertical="center"/>
    </xf>
    <xf numFmtId="0" fontId="6" fillId="0" borderId="1" xfId="3" applyFont="1" applyBorder="1" applyAlignment="1">
      <alignment horizontal="center" vertical="center"/>
    </xf>
    <xf numFmtId="0" fontId="0" fillId="0" borderId="1" xfId="3" applyFont="1" applyBorder="1" applyAlignment="1">
      <alignment vertical="top"/>
    </xf>
    <xf numFmtId="0" fontId="5" fillId="0" borderId="1" xfId="3" applyBorder="1" applyAlignment="1">
      <alignment horizontal="center" vertical="center"/>
    </xf>
    <xf numFmtId="0" fontId="6" fillId="0" borderId="1" xfId="3" applyFont="1" applyBorder="1" applyAlignment="1">
      <alignment horizontal="center" vertical="center" shrinkToFit="1"/>
    </xf>
    <xf numFmtId="0" fontId="0" fillId="0" borderId="1" xfId="3" applyFont="1" applyBorder="1" applyAlignment="1">
      <alignment vertical="top" shrinkToFit="1"/>
    </xf>
    <xf numFmtId="0" fontId="0" fillId="0" borderId="1" xfId="3" applyFont="1" applyBorder="1" applyAlignment="1">
      <alignment horizontal="left" vertical="top" shrinkToFit="1"/>
    </xf>
    <xf numFmtId="0" fontId="0" fillId="0" borderId="1" xfId="3" applyFont="1" applyBorder="1" applyAlignment="1">
      <alignment vertical="center" shrinkToFit="1"/>
    </xf>
    <xf numFmtId="0" fontId="5" fillId="0" borderId="0" xfId="3" applyAlignment="1">
      <alignment vertical="center" shrinkToFit="1"/>
    </xf>
    <xf numFmtId="0" fontId="0" fillId="0" borderId="1" xfId="3" applyFont="1" applyBorder="1">
      <alignment vertical="center"/>
    </xf>
    <xf numFmtId="0" fontId="0" fillId="9" borderId="1" xfId="3" applyFont="1" applyFill="1" applyBorder="1" applyAlignment="1">
      <alignment vertical="top"/>
    </xf>
    <xf numFmtId="183" fontId="14" fillId="3" borderId="14" xfId="5" applyNumberFormat="1" applyFont="1" applyFill="1" applyBorder="1" applyAlignment="1" applyProtection="1">
      <alignment horizontal="center" vertical="center" wrapText="1"/>
      <protection locked="0"/>
    </xf>
    <xf numFmtId="38" fontId="14" fillId="0" borderId="11" xfId="4" applyFont="1" applyBorder="1" applyAlignment="1" applyProtection="1">
      <alignment horizontal="right" vertical="center"/>
      <protection locked="0"/>
    </xf>
    <xf numFmtId="38" fontId="14" fillId="0" borderId="11" xfId="4" applyFont="1" applyFill="1" applyBorder="1" applyAlignment="1" applyProtection="1">
      <alignment horizontal="right" vertical="center"/>
      <protection locked="0"/>
    </xf>
    <xf numFmtId="38" fontId="14" fillId="0" borderId="12" xfId="4" applyFont="1" applyBorder="1" applyAlignment="1" applyProtection="1">
      <alignment horizontal="right" vertical="center"/>
      <protection locked="0"/>
    </xf>
    <xf numFmtId="38" fontId="14" fillId="0" borderId="18" xfId="4" applyFont="1" applyBorder="1" applyAlignment="1" applyProtection="1">
      <alignment horizontal="right" vertical="center"/>
      <protection locked="0"/>
    </xf>
    <xf numFmtId="38" fontId="14" fillId="0" borderId="89" xfId="6" applyFont="1" applyFill="1" applyBorder="1" applyAlignment="1" applyProtection="1">
      <alignment horizontal="right" vertical="center"/>
      <protection locked="0"/>
    </xf>
    <xf numFmtId="183" fontId="14" fillId="3" borderId="14" xfId="5" applyNumberFormat="1" applyFont="1" applyFill="1" applyBorder="1" applyAlignment="1" applyProtection="1">
      <alignment horizontal="center" vertical="center"/>
      <protection locked="0"/>
    </xf>
    <xf numFmtId="0" fontId="22" fillId="4" borderId="57" xfId="0" applyFont="1" applyFill="1" applyBorder="1" applyAlignment="1">
      <alignment horizontal="center" vertical="center" wrapText="1"/>
    </xf>
    <xf numFmtId="0" fontId="17" fillId="0" borderId="0" xfId="0" applyFont="1">
      <alignment vertical="center"/>
    </xf>
    <xf numFmtId="0" fontId="21" fillId="4" borderId="57" xfId="0" applyFont="1" applyFill="1" applyBorder="1" applyAlignment="1">
      <alignment horizontal="center" vertical="center" wrapText="1"/>
    </xf>
    <xf numFmtId="0" fontId="17" fillId="0" borderId="0" xfId="0" applyFont="1" applyAlignment="1">
      <alignment vertical="top"/>
    </xf>
    <xf numFmtId="0" fontId="10" fillId="0" borderId="0" xfId="0" applyFont="1">
      <alignment vertical="center"/>
    </xf>
    <xf numFmtId="0" fontId="10" fillId="0" borderId="0" xfId="0" applyFont="1" applyAlignment="1">
      <alignment vertical="center" wrapText="1"/>
    </xf>
    <xf numFmtId="0" fontId="10" fillId="0" borderId="0" xfId="0" applyFont="1" applyAlignment="1">
      <alignment vertical="top" wrapText="1"/>
    </xf>
    <xf numFmtId="0" fontId="10" fillId="5" borderId="21" xfId="0" applyFont="1" applyFill="1" applyBorder="1" applyAlignment="1">
      <alignment horizontal="center" vertical="center" wrapText="1"/>
    </xf>
    <xf numFmtId="0" fontId="25" fillId="5" borderId="1" xfId="0" applyFont="1" applyFill="1" applyBorder="1" applyAlignment="1">
      <alignment horizontal="center" vertical="center"/>
    </xf>
    <xf numFmtId="176" fontId="10" fillId="0" borderId="0" xfId="0" applyNumberFormat="1" applyFont="1">
      <alignment vertical="center"/>
    </xf>
    <xf numFmtId="0" fontId="10" fillId="0" borderId="0" xfId="0" applyFont="1" applyAlignment="1">
      <alignment horizontal="right" vertical="center"/>
    </xf>
    <xf numFmtId="177" fontId="10" fillId="0" borderId="0" xfId="0" applyNumberFormat="1" applyFont="1">
      <alignment vertical="center"/>
    </xf>
    <xf numFmtId="49" fontId="10" fillId="0" borderId="46" xfId="0" applyNumberFormat="1" applyFont="1" applyBorder="1" applyAlignment="1" applyProtection="1">
      <alignment horizontal="center" vertical="center"/>
      <protection locked="0"/>
    </xf>
    <xf numFmtId="0" fontId="10" fillId="0" borderId="39" xfId="0" applyFont="1" applyBorder="1" applyAlignment="1">
      <alignment horizontal="center" vertical="center"/>
    </xf>
    <xf numFmtId="0" fontId="28" fillId="0" borderId="0" xfId="0" applyFont="1" applyAlignment="1">
      <alignment vertical="top" wrapText="1"/>
    </xf>
    <xf numFmtId="14" fontId="10" fillId="0" borderId="46" xfId="0" applyNumberFormat="1" applyFont="1" applyBorder="1" applyAlignment="1">
      <alignment horizontal="center" vertical="center"/>
    </xf>
    <xf numFmtId="14" fontId="10" fillId="0" borderId="47" xfId="0" applyNumberFormat="1" applyFont="1" applyBorder="1" applyAlignment="1">
      <alignment horizontal="center" vertical="center"/>
    </xf>
    <xf numFmtId="0" fontId="22" fillId="0" borderId="46" xfId="0" applyFont="1" applyBorder="1" applyAlignment="1">
      <alignment horizontal="center" vertical="center" shrinkToFit="1"/>
    </xf>
    <xf numFmtId="0" fontId="28" fillId="0" borderId="0" xfId="0" applyFont="1" applyAlignment="1">
      <alignment vertical="center" wrapText="1"/>
    </xf>
    <xf numFmtId="178" fontId="10" fillId="0" borderId="3" xfId="0" applyNumberFormat="1" applyFont="1" applyBorder="1" applyAlignment="1" applyProtection="1">
      <alignment horizontal="right" vertical="center" shrinkToFit="1"/>
      <protection locked="0"/>
    </xf>
    <xf numFmtId="178" fontId="10" fillId="0" borderId="3" xfId="0" applyNumberFormat="1" applyFont="1" applyBorder="1" applyAlignment="1" applyProtection="1">
      <alignment vertical="center" shrinkToFit="1"/>
      <protection locked="0"/>
    </xf>
    <xf numFmtId="0" fontId="17" fillId="0" borderId="73" xfId="0" applyFont="1" applyBorder="1" applyAlignment="1" applyProtection="1">
      <alignment horizontal="center" vertical="center" shrinkToFit="1"/>
      <protection locked="0"/>
    </xf>
    <xf numFmtId="178" fontId="10" fillId="0" borderId="12" xfId="0" applyNumberFormat="1" applyFont="1" applyBorder="1" applyAlignment="1" applyProtection="1">
      <alignment horizontal="right" vertical="center" shrinkToFit="1"/>
      <protection locked="0"/>
    </xf>
    <xf numFmtId="178" fontId="10" fillId="0" borderId="12" xfId="0" applyNumberFormat="1" applyFont="1" applyBorder="1" applyAlignment="1" applyProtection="1">
      <alignment vertical="center" shrinkToFit="1"/>
      <protection locked="0"/>
    </xf>
    <xf numFmtId="0" fontId="17" fillId="0" borderId="88" xfId="0" applyFont="1" applyBorder="1" applyAlignment="1" applyProtection="1">
      <alignment horizontal="center" vertical="center" shrinkToFit="1"/>
      <protection locked="0"/>
    </xf>
    <xf numFmtId="178" fontId="10" fillId="0" borderId="13" xfId="0" applyNumberFormat="1" applyFont="1" applyBorder="1" applyAlignment="1" applyProtection="1">
      <alignment horizontal="right" vertical="center" shrinkToFit="1"/>
      <protection locked="0"/>
    </xf>
    <xf numFmtId="178" fontId="10" fillId="0" borderId="13" xfId="0" applyNumberFormat="1" applyFont="1" applyBorder="1" applyAlignment="1" applyProtection="1">
      <alignment vertical="center" shrinkToFit="1"/>
      <protection locked="0"/>
    </xf>
    <xf numFmtId="0" fontId="17" fillId="0" borderId="72" xfId="0" applyFont="1" applyBorder="1" applyAlignment="1" applyProtection="1">
      <alignment horizontal="center" vertical="center" shrinkToFit="1"/>
      <protection locked="0"/>
    </xf>
    <xf numFmtId="0" fontId="10" fillId="4" borderId="37" xfId="0" applyFont="1" applyFill="1" applyBorder="1" applyProtection="1">
      <alignment vertical="center"/>
      <protection locked="0"/>
    </xf>
    <xf numFmtId="178" fontId="10" fillId="0" borderId="18" xfId="0" applyNumberFormat="1" applyFont="1" applyBorder="1" applyAlignment="1" applyProtection="1">
      <alignment horizontal="right" vertical="center" shrinkToFit="1"/>
      <protection locked="0"/>
    </xf>
    <xf numFmtId="178" fontId="10" fillId="0" borderId="18" xfId="0" applyNumberFormat="1" applyFont="1" applyBorder="1" applyAlignment="1" applyProtection="1">
      <alignment vertical="center" shrinkToFit="1"/>
      <protection locked="0"/>
    </xf>
    <xf numFmtId="0" fontId="17" fillId="0" borderId="70" xfId="0" applyFont="1" applyBorder="1" applyAlignment="1" applyProtection="1">
      <alignment horizontal="center" vertical="center" shrinkToFit="1"/>
      <protection locked="0"/>
    </xf>
    <xf numFmtId="0" fontId="10" fillId="8" borderId="37" xfId="0" applyFont="1" applyFill="1" applyBorder="1" applyProtection="1">
      <alignment vertical="center"/>
      <protection locked="0"/>
    </xf>
    <xf numFmtId="0" fontId="17" fillId="0" borderId="0" xfId="0" applyFont="1" applyProtection="1">
      <alignment vertical="center"/>
      <protection locked="0"/>
    </xf>
    <xf numFmtId="14" fontId="10" fillId="0" borderId="30" xfId="0" applyNumberFormat="1" applyFont="1" applyBorder="1" applyAlignment="1">
      <alignment horizontal="center" vertical="center"/>
    </xf>
    <xf numFmtId="0" fontId="10" fillId="0" borderId="15" xfId="0" applyFont="1" applyBorder="1" applyAlignment="1">
      <alignment horizontal="center" vertical="center"/>
    </xf>
    <xf numFmtId="14" fontId="10" fillId="0" borderId="37" xfId="0" applyNumberFormat="1" applyFont="1" applyBorder="1" applyAlignment="1">
      <alignment horizontal="center" vertical="center"/>
    </xf>
    <xf numFmtId="0" fontId="22" fillId="0" borderId="30" xfId="0" applyFont="1" applyBorder="1" applyAlignment="1">
      <alignment horizontal="center" vertical="center" shrinkToFit="1"/>
    </xf>
    <xf numFmtId="0" fontId="10" fillId="5" borderId="1" xfId="0" applyFont="1" applyFill="1" applyBorder="1" applyAlignment="1">
      <alignment horizontal="center" vertical="center"/>
    </xf>
    <xf numFmtId="0" fontId="25" fillId="5" borderId="46" xfId="0" applyFont="1" applyFill="1" applyBorder="1" applyAlignment="1">
      <alignment horizontal="center" vertical="center"/>
    </xf>
    <xf numFmtId="0" fontId="25" fillId="5" borderId="47" xfId="0" applyFont="1" applyFill="1" applyBorder="1" applyAlignment="1">
      <alignment horizontal="center" vertical="center"/>
    </xf>
    <xf numFmtId="0" fontId="10" fillId="5" borderId="1" xfId="0" applyFont="1" applyFill="1" applyBorder="1" applyAlignment="1">
      <alignment horizontal="center" vertical="center" wrapText="1"/>
    </xf>
    <xf numFmtId="0" fontId="16" fillId="0" borderId="0" xfId="0" applyFont="1">
      <alignment vertical="center"/>
    </xf>
    <xf numFmtId="0" fontId="17" fillId="0" borderId="0" xfId="0" applyFont="1" applyAlignment="1">
      <alignment vertical="center" wrapText="1"/>
    </xf>
    <xf numFmtId="0" fontId="19" fillId="0" borderId="0" xfId="0" applyFont="1" applyAlignment="1">
      <alignment vertical="center" wrapText="1"/>
    </xf>
    <xf numFmtId="0" fontId="19" fillId="0" borderId="0" xfId="0" applyFont="1">
      <alignment vertical="center"/>
    </xf>
    <xf numFmtId="0" fontId="20" fillId="0" borderId="0" xfId="0" applyFont="1" applyAlignment="1">
      <alignment horizontal="center" vertical="top" wrapText="1"/>
    </xf>
    <xf numFmtId="0" fontId="20" fillId="0" borderId="0" xfId="0" applyFont="1" applyAlignment="1">
      <alignment vertical="top" shrinkToFit="1"/>
    </xf>
    <xf numFmtId="49" fontId="19" fillId="0" borderId="0" xfId="0" applyNumberFormat="1" applyFont="1">
      <alignment vertical="center"/>
    </xf>
    <xf numFmtId="0" fontId="17" fillId="9" borderId="1" xfId="0" applyFont="1" applyFill="1" applyBorder="1" applyProtection="1">
      <alignment vertical="center"/>
      <protection locked="0"/>
    </xf>
    <xf numFmtId="0" fontId="17" fillId="0" borderId="0" xfId="0" applyFont="1" applyAlignment="1" applyProtection="1">
      <alignment horizontal="left" vertical="top"/>
      <protection locked="0"/>
    </xf>
    <xf numFmtId="0" fontId="17" fillId="0" borderId="1" xfId="0" applyFont="1" applyBorder="1" applyProtection="1">
      <alignment vertical="center"/>
      <protection locked="0"/>
    </xf>
    <xf numFmtId="186" fontId="17" fillId="0" borderId="1" xfId="0" applyNumberFormat="1" applyFont="1" applyBorder="1" applyAlignment="1" applyProtection="1">
      <alignment horizontal="left" vertical="center" wrapText="1"/>
      <protection locked="0"/>
    </xf>
    <xf numFmtId="189" fontId="17" fillId="0" borderId="1" xfId="0" applyNumberFormat="1" applyFont="1" applyBorder="1" applyAlignment="1" applyProtection="1">
      <alignment horizontal="right" vertical="center" wrapText="1"/>
      <protection locked="0"/>
    </xf>
    <xf numFmtId="0" fontId="17" fillId="0" borderId="0" xfId="0" applyFont="1" applyAlignment="1" applyProtection="1">
      <alignment horizontal="left" vertical="top" wrapText="1"/>
      <protection locked="0"/>
    </xf>
    <xf numFmtId="56" fontId="17" fillId="0" borderId="1" xfId="0" applyNumberFormat="1" applyFont="1" applyBorder="1" applyAlignment="1" applyProtection="1">
      <alignment horizontal="left" vertical="center" wrapText="1"/>
      <protection locked="0"/>
    </xf>
    <xf numFmtId="0" fontId="20" fillId="0" borderId="0" xfId="0" applyFont="1">
      <alignment vertical="center"/>
    </xf>
    <xf numFmtId="0" fontId="17" fillId="0" borderId="0" xfId="0" applyFont="1" applyAlignment="1">
      <alignment vertical="center" shrinkToFit="1"/>
    </xf>
    <xf numFmtId="178" fontId="17" fillId="0" borderId="0" xfId="0" applyNumberFormat="1" applyFont="1" applyAlignment="1">
      <alignment horizontal="right" vertical="center" shrinkToFit="1"/>
    </xf>
    <xf numFmtId="178" fontId="17" fillId="0" borderId="0" xfId="0" applyNumberFormat="1" applyFont="1">
      <alignment vertical="center"/>
    </xf>
    <xf numFmtId="178" fontId="10" fillId="0" borderId="0" xfId="4" applyNumberFormat="1" applyFont="1" applyBorder="1" applyAlignment="1" applyProtection="1">
      <alignment vertical="center"/>
    </xf>
    <xf numFmtId="178" fontId="17" fillId="0" borderId="0" xfId="4" applyNumberFormat="1" applyFont="1" applyBorder="1" applyAlignment="1" applyProtection="1">
      <alignment vertical="center"/>
    </xf>
    <xf numFmtId="178" fontId="10" fillId="0" borderId="0" xfId="4" applyNumberFormat="1" applyFont="1" applyBorder="1" applyAlignment="1" applyProtection="1">
      <alignment horizontal="center" vertical="center"/>
    </xf>
    <xf numFmtId="0" fontId="10" fillId="0" borderId="0" xfId="0" applyFont="1" applyAlignment="1">
      <alignment horizontal="right" vertical="center" shrinkToFit="1"/>
    </xf>
    <xf numFmtId="0" fontId="10" fillId="0" borderId="0" xfId="0" applyFont="1" applyAlignment="1">
      <alignment vertical="center" shrinkToFit="1"/>
    </xf>
    <xf numFmtId="178" fontId="10" fillId="0" borderId="0" xfId="0" applyNumberFormat="1" applyFont="1" applyAlignment="1">
      <alignment horizontal="right" vertical="center" shrinkToFit="1"/>
    </xf>
    <xf numFmtId="178" fontId="10" fillId="0" borderId="0" xfId="0" applyNumberFormat="1" applyFont="1" applyAlignment="1">
      <alignment horizontal="right" shrinkToFit="1"/>
    </xf>
    <xf numFmtId="178" fontId="10" fillId="0" borderId="0" xfId="0" applyNumberFormat="1" applyFont="1">
      <alignment vertical="center"/>
    </xf>
    <xf numFmtId="0" fontId="29" fillId="0" borderId="0" xfId="3" applyFont="1">
      <alignment vertical="center"/>
    </xf>
    <xf numFmtId="0" fontId="10" fillId="2" borderId="42" xfId="3" applyFont="1" applyFill="1" applyBorder="1">
      <alignment vertical="center"/>
    </xf>
    <xf numFmtId="0" fontId="24" fillId="2" borderId="83" xfId="3" applyFont="1" applyFill="1" applyBorder="1">
      <alignment vertical="center"/>
    </xf>
    <xf numFmtId="0" fontId="24" fillId="2" borderId="103" xfId="3" applyFont="1" applyFill="1" applyBorder="1" applyAlignment="1">
      <alignment vertical="center" shrinkToFit="1"/>
    </xf>
    <xf numFmtId="0" fontId="24" fillId="2" borderId="15" xfId="3" applyFont="1" applyFill="1" applyBorder="1">
      <alignment vertical="center"/>
    </xf>
    <xf numFmtId="178" fontId="17" fillId="2" borderId="1" xfId="4" applyNumberFormat="1" applyFont="1" applyFill="1" applyBorder="1" applyAlignment="1" applyProtection="1">
      <alignment horizontal="center" vertical="center" shrinkToFit="1"/>
    </xf>
    <xf numFmtId="178" fontId="17" fillId="0" borderId="0" xfId="2" applyNumberFormat="1" applyFont="1" applyBorder="1" applyAlignment="1" applyProtection="1">
      <alignment vertical="center"/>
    </xf>
    <xf numFmtId="0" fontId="24" fillId="2" borderId="23" xfId="3" applyFont="1" applyFill="1" applyBorder="1">
      <alignment vertical="center"/>
    </xf>
    <xf numFmtId="178" fontId="25" fillId="0" borderId="0" xfId="2" applyNumberFormat="1" applyFont="1" applyBorder="1" applyAlignment="1" applyProtection="1">
      <alignment horizontal="left" vertical="center"/>
    </xf>
    <xf numFmtId="178" fontId="10" fillId="0" borderId="0" xfId="2" applyNumberFormat="1" applyFont="1" applyFill="1" applyBorder="1" applyAlignment="1" applyProtection="1">
      <alignment vertical="center" shrinkToFit="1"/>
    </xf>
    <xf numFmtId="0" fontId="17" fillId="0" borderId="1" xfId="0" applyFont="1" applyBorder="1" applyAlignment="1">
      <alignment horizontal="center" vertical="center" shrinkToFit="1"/>
    </xf>
    <xf numFmtId="0" fontId="17" fillId="3" borderId="1" xfId="0" applyFont="1" applyFill="1" applyBorder="1" applyAlignment="1">
      <alignment horizontal="center" vertical="center"/>
    </xf>
    <xf numFmtId="0" fontId="24" fillId="0" borderId="0" xfId="3" applyFont="1">
      <alignment vertical="center"/>
    </xf>
    <xf numFmtId="0" fontId="10" fillId="0" borderId="0" xfId="3" applyFont="1">
      <alignment vertical="center"/>
    </xf>
    <xf numFmtId="0" fontId="24" fillId="0" borderId="0" xfId="3" applyFont="1" applyAlignment="1">
      <alignment vertical="center" shrinkToFit="1"/>
    </xf>
    <xf numFmtId="0" fontId="24" fillId="0" borderId="0" xfId="3" applyFont="1" applyAlignment="1">
      <alignment horizontal="left" vertical="center"/>
    </xf>
    <xf numFmtId="178" fontId="17" fillId="0" borderId="0" xfId="4" applyNumberFormat="1" applyFont="1" applyFill="1" applyBorder="1" applyAlignment="1" applyProtection="1">
      <alignment horizontal="right" vertical="center" shrinkToFit="1"/>
    </xf>
    <xf numFmtId="178" fontId="25" fillId="0" borderId="0" xfId="2" applyNumberFormat="1" applyFont="1" applyFill="1" applyBorder="1" applyAlignment="1" applyProtection="1">
      <alignment horizontal="left" vertical="center"/>
    </xf>
    <xf numFmtId="178" fontId="17" fillId="0" borderId="0" xfId="4" applyNumberFormat="1" applyFont="1" applyFill="1" applyBorder="1" applyAlignment="1" applyProtection="1">
      <alignment vertical="center"/>
    </xf>
    <xf numFmtId="0" fontId="24" fillId="0" borderId="0" xfId="3" applyFont="1" applyAlignment="1">
      <alignment horizontal="left" vertical="center" shrinkToFit="1"/>
    </xf>
    <xf numFmtId="178" fontId="17" fillId="0" borderId="0" xfId="2" applyNumberFormat="1" applyFont="1" applyFill="1" applyBorder="1" applyAlignment="1" applyProtection="1">
      <alignment vertical="center"/>
    </xf>
    <xf numFmtId="177" fontId="25" fillId="0" borderId="0" xfId="2" applyNumberFormat="1" applyFont="1" applyBorder="1" applyAlignment="1" applyProtection="1">
      <alignment horizontal="left" vertical="center" wrapText="1"/>
    </xf>
    <xf numFmtId="178" fontId="25" fillId="0" borderId="0" xfId="2" applyNumberFormat="1" applyFont="1" applyBorder="1" applyAlignment="1" applyProtection="1">
      <alignment horizontal="left" vertical="center" shrinkToFit="1"/>
    </xf>
    <xf numFmtId="178" fontId="25" fillId="0" borderId="0" xfId="2" applyNumberFormat="1" applyFont="1" applyBorder="1" applyAlignment="1" applyProtection="1">
      <alignment horizontal="left" vertical="center" wrapText="1"/>
    </xf>
    <xf numFmtId="0" fontId="16" fillId="0" borderId="0" xfId="3" applyFont="1">
      <alignment vertical="center"/>
    </xf>
    <xf numFmtId="0" fontId="17" fillId="2" borderId="1" xfId="0" applyFont="1" applyFill="1" applyBorder="1" applyAlignment="1">
      <alignment horizontal="center" vertical="center" shrinkToFit="1"/>
    </xf>
    <xf numFmtId="178" fontId="17" fillId="2" borderId="1" xfId="0" applyNumberFormat="1" applyFont="1" applyFill="1" applyBorder="1" applyAlignment="1">
      <alignment horizontal="center" vertical="center" shrinkToFit="1"/>
    </xf>
    <xf numFmtId="0" fontId="10" fillId="2" borderId="30" xfId="0" applyFont="1" applyFill="1" applyBorder="1">
      <alignment vertical="center"/>
    </xf>
    <xf numFmtId="0" fontId="17" fillId="2" borderId="15" xfId="0" applyFont="1" applyFill="1" applyBorder="1" applyAlignment="1">
      <alignment horizontal="center" vertical="center" shrinkToFit="1"/>
    </xf>
    <xf numFmtId="178" fontId="17" fillId="2" borderId="15" xfId="0" applyNumberFormat="1" applyFont="1" applyFill="1" applyBorder="1" applyAlignment="1">
      <alignment horizontal="center" vertical="center" shrinkToFit="1"/>
    </xf>
    <xf numFmtId="178" fontId="17" fillId="2" borderId="15" xfId="0" applyNumberFormat="1" applyFont="1" applyFill="1" applyBorder="1" applyAlignment="1">
      <alignment horizontal="right" vertical="center" shrinkToFit="1"/>
    </xf>
    <xf numFmtId="178" fontId="10" fillId="2" borderId="15" xfId="4" applyNumberFormat="1" applyFont="1" applyFill="1" applyBorder="1" applyAlignment="1" applyProtection="1">
      <alignment horizontal="right" vertical="center" shrinkToFit="1"/>
    </xf>
    <xf numFmtId="0" fontId="17" fillId="2" borderId="37" xfId="0" applyFont="1" applyFill="1" applyBorder="1" applyAlignment="1">
      <alignment horizontal="center" vertical="center" shrinkToFit="1"/>
    </xf>
    <xf numFmtId="0" fontId="17" fillId="2" borderId="16" xfId="0" applyFont="1" applyFill="1" applyBorder="1">
      <alignment vertical="center"/>
    </xf>
    <xf numFmtId="0" fontId="10" fillId="4" borderId="30" xfId="0" applyFont="1" applyFill="1" applyBorder="1">
      <alignment vertical="center"/>
    </xf>
    <xf numFmtId="0" fontId="10" fillId="4" borderId="15" xfId="0" applyFont="1" applyFill="1" applyBorder="1">
      <alignment vertical="center"/>
    </xf>
    <xf numFmtId="0" fontId="10" fillId="4" borderId="15" xfId="0" applyFont="1" applyFill="1" applyBorder="1" applyAlignment="1">
      <alignment vertical="center" shrinkToFit="1"/>
    </xf>
    <xf numFmtId="178" fontId="10" fillId="4" borderId="15" xfId="0" applyNumberFormat="1" applyFont="1" applyFill="1" applyBorder="1" applyAlignment="1">
      <alignment vertical="center" shrinkToFit="1"/>
    </xf>
    <xf numFmtId="178" fontId="10" fillId="4" borderId="15" xfId="0" applyNumberFormat="1" applyFont="1" applyFill="1" applyBorder="1">
      <alignment vertical="center"/>
    </xf>
    <xf numFmtId="178" fontId="10" fillId="4" borderId="15" xfId="0" applyNumberFormat="1" applyFont="1" applyFill="1" applyBorder="1" applyAlignment="1">
      <alignment horizontal="right" vertical="center"/>
    </xf>
    <xf numFmtId="178" fontId="10" fillId="4" borderId="15" xfId="4" applyNumberFormat="1" applyFont="1" applyFill="1" applyBorder="1" applyAlignment="1" applyProtection="1">
      <alignment horizontal="right" vertical="center"/>
    </xf>
    <xf numFmtId="0" fontId="10" fillId="4" borderId="37" xfId="0" applyFont="1" applyFill="1" applyBorder="1">
      <alignment vertical="center"/>
    </xf>
    <xf numFmtId="0" fontId="17" fillId="0" borderId="0" xfId="0" applyFont="1" applyAlignment="1">
      <alignment horizontal="center" vertical="center"/>
    </xf>
    <xf numFmtId="0" fontId="10" fillId="2" borderId="16" xfId="0" applyFont="1" applyFill="1" applyBorder="1">
      <alignment vertical="center"/>
    </xf>
    <xf numFmtId="0" fontId="10" fillId="4" borderId="16" xfId="0" applyFont="1" applyFill="1" applyBorder="1">
      <alignment vertical="center"/>
    </xf>
    <xf numFmtId="178" fontId="10" fillId="3" borderId="8" xfId="0" applyNumberFormat="1" applyFont="1" applyFill="1" applyBorder="1" applyAlignment="1">
      <alignment horizontal="right" vertical="center" shrinkToFit="1"/>
    </xf>
    <xf numFmtId="178" fontId="10" fillId="3" borderId="57" xfId="4" applyNumberFormat="1" applyFont="1" applyFill="1" applyBorder="1" applyAlignment="1" applyProtection="1">
      <alignment horizontal="right" vertical="center"/>
    </xf>
    <xf numFmtId="178" fontId="17" fillId="3" borderId="1" xfId="0" applyNumberFormat="1" applyFont="1" applyFill="1" applyBorder="1">
      <alignment vertical="center"/>
    </xf>
    <xf numFmtId="178" fontId="10" fillId="3" borderId="9" xfId="0" applyNumberFormat="1" applyFont="1" applyFill="1" applyBorder="1" applyAlignment="1">
      <alignment horizontal="right" vertical="center" shrinkToFit="1"/>
    </xf>
    <xf numFmtId="178" fontId="10" fillId="3" borderId="23" xfId="4" applyNumberFormat="1" applyFont="1" applyFill="1" applyBorder="1" applyAlignment="1" applyProtection="1">
      <alignment horizontal="right" vertical="center"/>
    </xf>
    <xf numFmtId="0" fontId="10" fillId="4" borderId="17" xfId="0" applyFont="1" applyFill="1" applyBorder="1">
      <alignment vertical="center"/>
    </xf>
    <xf numFmtId="0" fontId="10" fillId="0" borderId="24" xfId="0" applyFont="1" applyBorder="1" applyAlignment="1">
      <alignment vertical="center" shrinkToFit="1"/>
    </xf>
    <xf numFmtId="178" fontId="10" fillId="3" borderId="10" xfId="0" applyNumberFormat="1" applyFont="1" applyFill="1" applyBorder="1" applyAlignment="1">
      <alignment horizontal="right" vertical="center" shrinkToFit="1"/>
    </xf>
    <xf numFmtId="178" fontId="10" fillId="3" borderId="58" xfId="4" applyNumberFormat="1" applyFont="1" applyFill="1" applyBorder="1" applyAlignment="1" applyProtection="1">
      <alignment horizontal="right" vertical="center"/>
    </xf>
    <xf numFmtId="178" fontId="17" fillId="0" borderId="0" xfId="0" applyNumberFormat="1" applyFont="1" applyAlignment="1">
      <alignment horizontal="center" vertical="center"/>
    </xf>
    <xf numFmtId="178" fontId="10" fillId="3" borderId="7" xfId="0" applyNumberFormat="1" applyFont="1" applyFill="1" applyBorder="1" applyAlignment="1">
      <alignment horizontal="right" vertical="center" shrinkToFit="1"/>
    </xf>
    <xf numFmtId="178" fontId="10" fillId="3" borderId="81" xfId="0" applyNumberFormat="1" applyFont="1" applyFill="1" applyBorder="1" applyAlignment="1">
      <alignment horizontal="right" vertical="center" shrinkToFit="1"/>
    </xf>
    <xf numFmtId="0" fontId="10" fillId="8" borderId="15" xfId="0" applyFont="1" applyFill="1" applyBorder="1">
      <alignment vertical="center"/>
    </xf>
    <xf numFmtId="0" fontId="10" fillId="8" borderId="15" xfId="0" applyFont="1" applyFill="1" applyBorder="1" applyAlignment="1">
      <alignment vertical="center" shrinkToFit="1"/>
    </xf>
    <xf numFmtId="178" fontId="10" fillId="8" borderId="15" xfId="0" applyNumberFormat="1" applyFont="1" applyFill="1" applyBorder="1" applyAlignment="1">
      <alignment horizontal="right" vertical="center" shrinkToFit="1"/>
    </xf>
    <xf numFmtId="178" fontId="10" fillId="8" borderId="15" xfId="0" applyNumberFormat="1" applyFont="1" applyFill="1" applyBorder="1" applyAlignment="1">
      <alignment horizontal="right" vertical="center"/>
    </xf>
    <xf numFmtId="178" fontId="10" fillId="8" borderId="15" xfId="0" applyNumberFormat="1" applyFont="1" applyFill="1" applyBorder="1">
      <alignment vertical="center"/>
    </xf>
    <xf numFmtId="178" fontId="10" fillId="8" borderId="15" xfId="4" applyNumberFormat="1" applyFont="1" applyFill="1" applyBorder="1" applyAlignment="1" applyProtection="1">
      <alignment horizontal="right" vertical="center"/>
    </xf>
    <xf numFmtId="0" fontId="10" fillId="0" borderId="0" xfId="0" applyFont="1" applyAlignment="1">
      <alignment vertical="center" textRotation="255"/>
    </xf>
    <xf numFmtId="178" fontId="10" fillId="0" borderId="0" xfId="0" applyNumberFormat="1" applyFont="1" applyAlignment="1">
      <alignment horizontal="right" vertical="center"/>
    </xf>
    <xf numFmtId="178" fontId="10" fillId="0" borderId="0" xfId="4" applyNumberFormat="1" applyFont="1" applyFill="1" applyBorder="1" applyAlignment="1" applyProtection="1">
      <alignment horizontal="right" vertical="center"/>
    </xf>
    <xf numFmtId="178" fontId="17" fillId="0" borderId="0" xfId="0" applyNumberFormat="1" applyFont="1" applyAlignment="1">
      <alignment vertical="center" shrinkToFit="1"/>
    </xf>
    <xf numFmtId="178" fontId="10" fillId="4" borderId="15" xfId="0" applyNumberFormat="1" applyFont="1" applyFill="1" applyBorder="1" applyAlignment="1" applyProtection="1">
      <alignment horizontal="right" vertical="center" shrinkToFit="1"/>
      <protection locked="0"/>
    </xf>
    <xf numFmtId="178" fontId="10" fillId="4" borderId="15" xfId="0" applyNumberFormat="1" applyFont="1" applyFill="1" applyBorder="1" applyAlignment="1" applyProtection="1">
      <alignment horizontal="right" vertical="center"/>
      <protection locked="0"/>
    </xf>
    <xf numFmtId="178" fontId="10" fillId="4" borderId="15" xfId="0" applyNumberFormat="1" applyFont="1" applyFill="1" applyBorder="1" applyProtection="1">
      <alignment vertical="center"/>
      <protection locked="0"/>
    </xf>
    <xf numFmtId="0" fontId="12" fillId="0" borderId="0" xfId="3" applyFont="1" applyAlignment="1" applyProtection="1">
      <alignment vertical="top" wrapText="1"/>
      <protection locked="0"/>
    </xf>
    <xf numFmtId="0" fontId="12" fillId="0" borderId="0" xfId="3" applyFont="1" applyAlignment="1" applyProtection="1">
      <alignment horizontal="left" vertical="top" wrapText="1"/>
      <protection locked="0"/>
    </xf>
    <xf numFmtId="0" fontId="14" fillId="0" borderId="0" xfId="5" applyFont="1" applyAlignment="1" applyProtection="1">
      <alignment vertical="center"/>
      <protection locked="0"/>
    </xf>
    <xf numFmtId="0" fontId="14" fillId="0" borderId="0" xfId="5" applyFont="1" applyProtection="1">
      <protection locked="0"/>
    </xf>
    <xf numFmtId="0" fontId="13" fillId="0" borderId="0" xfId="5" applyFont="1" applyAlignment="1" applyProtection="1">
      <alignment horizontal="center" vertical="center"/>
      <protection locked="0"/>
    </xf>
    <xf numFmtId="0" fontId="14" fillId="0" borderId="0" xfId="5" applyFont="1" applyAlignment="1" applyProtection="1">
      <alignment horizontal="center"/>
      <protection locked="0"/>
    </xf>
    <xf numFmtId="38" fontId="14" fillId="0" borderId="0" xfId="5" applyNumberFormat="1" applyFont="1" applyAlignment="1" applyProtection="1">
      <alignment vertical="center"/>
      <protection locked="0"/>
    </xf>
    <xf numFmtId="0" fontId="13" fillId="0" borderId="0" xfId="5" applyFont="1" applyAlignment="1" applyProtection="1">
      <alignment horizontal="right" vertical="center"/>
      <protection locked="0"/>
    </xf>
    <xf numFmtId="38" fontId="13" fillId="0" borderId="0" xfId="5" applyNumberFormat="1" applyFont="1" applyAlignment="1" applyProtection="1">
      <alignment vertical="center"/>
      <protection locked="0"/>
    </xf>
    <xf numFmtId="178" fontId="14" fillId="3" borderId="89" xfId="5" applyNumberFormat="1" applyFont="1" applyFill="1" applyBorder="1" applyAlignment="1" applyProtection="1">
      <alignment vertical="center" shrinkToFit="1"/>
      <protection locked="0"/>
    </xf>
    <xf numFmtId="184" fontId="14" fillId="0" borderId="0" xfId="5" applyNumberFormat="1" applyFont="1" applyAlignment="1" applyProtection="1">
      <alignment vertical="center"/>
      <protection locked="0"/>
    </xf>
    <xf numFmtId="180" fontId="14" fillId="3" borderId="14" xfId="5" applyNumberFormat="1" applyFont="1" applyFill="1" applyBorder="1" applyAlignment="1" applyProtection="1">
      <alignment vertical="center" shrinkToFit="1"/>
      <protection locked="0"/>
    </xf>
    <xf numFmtId="180" fontId="14" fillId="0" borderId="0" xfId="5" applyNumberFormat="1" applyFont="1" applyAlignment="1" applyProtection="1">
      <alignment vertical="center"/>
      <protection locked="0"/>
    </xf>
    <xf numFmtId="180" fontId="14" fillId="3" borderId="90" xfId="5" applyNumberFormat="1" applyFont="1" applyFill="1" applyBorder="1" applyAlignment="1" applyProtection="1">
      <alignment vertical="center" shrinkToFit="1"/>
      <protection locked="0"/>
    </xf>
    <xf numFmtId="0" fontId="13" fillId="0" borderId="0" xfId="5" applyFont="1" applyAlignment="1" applyProtection="1">
      <alignment vertical="center"/>
      <protection locked="0"/>
    </xf>
    <xf numFmtId="191" fontId="12" fillId="3" borderId="82" xfId="0" applyNumberFormat="1" applyFont="1" applyFill="1" applyBorder="1" applyAlignment="1" applyProtection="1">
      <alignment horizontal="center" vertical="center" wrapText="1"/>
      <protection locked="0"/>
    </xf>
    <xf numFmtId="0" fontId="13" fillId="0" borderId="0" xfId="5" applyFont="1" applyAlignment="1" applyProtection="1">
      <alignment vertical="center" shrinkToFit="1"/>
      <protection locked="0"/>
    </xf>
    <xf numFmtId="0" fontId="14" fillId="0" borderId="0" xfId="5" applyFont="1" applyAlignment="1" applyProtection="1">
      <alignment shrinkToFit="1"/>
      <protection locked="0"/>
    </xf>
    <xf numFmtId="176" fontId="14" fillId="3" borderId="4" xfId="4" applyNumberFormat="1" applyFont="1" applyFill="1" applyBorder="1" applyAlignment="1" applyProtection="1">
      <alignment vertical="center"/>
      <protection locked="0"/>
    </xf>
    <xf numFmtId="183" fontId="14" fillId="4" borderId="66" xfId="5" applyNumberFormat="1" applyFont="1" applyFill="1" applyBorder="1" applyAlignment="1" applyProtection="1">
      <alignment vertical="center"/>
      <protection locked="0"/>
    </xf>
    <xf numFmtId="183" fontId="14" fillId="4" borderId="67" xfId="5" applyNumberFormat="1" applyFont="1" applyFill="1" applyBorder="1" applyAlignment="1" applyProtection="1">
      <alignment vertical="center"/>
      <protection locked="0"/>
    </xf>
    <xf numFmtId="176" fontId="14" fillId="4" borderId="72" xfId="4" applyNumberFormat="1" applyFont="1" applyFill="1" applyBorder="1" applyAlignment="1" applyProtection="1">
      <alignment vertical="center"/>
      <protection locked="0"/>
    </xf>
    <xf numFmtId="180" fontId="14" fillId="3" borderId="14" xfId="4" applyNumberFormat="1" applyFont="1" applyFill="1" applyBorder="1" applyAlignment="1" applyProtection="1">
      <alignment vertical="center"/>
      <protection locked="0"/>
    </xf>
    <xf numFmtId="180" fontId="14" fillId="3" borderId="90" xfId="4" applyNumberFormat="1" applyFont="1" applyFill="1" applyBorder="1" applyAlignment="1" applyProtection="1">
      <alignment vertical="center"/>
      <protection locked="0"/>
    </xf>
    <xf numFmtId="0" fontId="14" fillId="4" borderId="41" xfId="5" applyFont="1" applyFill="1" applyBorder="1" applyAlignment="1" applyProtection="1">
      <alignment horizontal="center" vertical="center"/>
      <protection locked="0"/>
    </xf>
    <xf numFmtId="38" fontId="14" fillId="4" borderId="14" xfId="6" applyFont="1" applyFill="1" applyBorder="1" applyAlignment="1" applyProtection="1">
      <alignment horizontal="center" vertical="center" wrapText="1"/>
      <protection locked="0"/>
    </xf>
    <xf numFmtId="38" fontId="14" fillId="4" borderId="11" xfId="6" applyFont="1" applyFill="1" applyBorder="1" applyAlignment="1" applyProtection="1">
      <alignment horizontal="center" vertical="center"/>
      <protection locked="0"/>
    </xf>
    <xf numFmtId="38" fontId="14" fillId="3" borderId="97" xfId="6" applyFont="1" applyFill="1" applyBorder="1" applyAlignment="1" applyProtection="1">
      <alignment horizontal="right" vertical="center"/>
      <protection locked="0"/>
    </xf>
    <xf numFmtId="38" fontId="14" fillId="4" borderId="12" xfId="6" applyFont="1" applyFill="1" applyBorder="1" applyAlignment="1" applyProtection="1">
      <alignment horizontal="center" vertical="center"/>
      <protection locked="0"/>
    </xf>
    <xf numFmtId="38" fontId="14" fillId="3" borderId="5" xfId="6" applyFont="1" applyFill="1" applyBorder="1" applyAlignment="1" applyProtection="1">
      <alignment horizontal="right" vertical="center"/>
      <protection locked="0"/>
    </xf>
    <xf numFmtId="0" fontId="14" fillId="4" borderId="78" xfId="5" applyFont="1" applyFill="1" applyBorder="1" applyAlignment="1" applyProtection="1">
      <alignment vertical="center"/>
      <protection locked="0"/>
    </xf>
    <xf numFmtId="38" fontId="14" fillId="4" borderId="18" xfId="6" applyFont="1" applyFill="1" applyBorder="1" applyAlignment="1" applyProtection="1">
      <alignment horizontal="center" vertical="center"/>
      <protection locked="0"/>
    </xf>
    <xf numFmtId="38" fontId="14" fillId="3" borderId="81" xfId="6" applyFont="1" applyFill="1" applyBorder="1" applyAlignment="1" applyProtection="1">
      <alignment horizontal="right" vertical="center"/>
      <protection locked="0"/>
    </xf>
    <xf numFmtId="38" fontId="14" fillId="3" borderId="14" xfId="6" applyFont="1" applyFill="1" applyBorder="1" applyAlignment="1" applyProtection="1">
      <alignment horizontal="right" vertical="center"/>
      <protection locked="0"/>
    </xf>
    <xf numFmtId="0" fontId="14" fillId="0" borderId="0" xfId="5" applyFont="1" applyAlignment="1" applyProtection="1">
      <alignment vertical="center" shrinkToFit="1"/>
      <protection locked="0"/>
    </xf>
    <xf numFmtId="191" fontId="12" fillId="3" borderId="82" xfId="0" applyNumberFormat="1" applyFont="1" applyFill="1" applyBorder="1" applyAlignment="1" applyProtection="1">
      <alignment horizontal="center" vertical="center"/>
      <protection locked="0"/>
    </xf>
    <xf numFmtId="0" fontId="23" fillId="2" borderId="25" xfId="3" applyFont="1" applyFill="1" applyBorder="1" applyProtection="1">
      <alignment vertical="center"/>
      <protection locked="0"/>
    </xf>
    <xf numFmtId="0" fontId="10" fillId="2" borderId="110" xfId="3" applyFont="1" applyFill="1" applyBorder="1" applyProtection="1">
      <alignment vertical="center"/>
      <protection locked="0"/>
    </xf>
    <xf numFmtId="0" fontId="10" fillId="2" borderId="26" xfId="3" applyFont="1" applyFill="1" applyBorder="1" applyProtection="1">
      <alignment vertical="center"/>
      <protection locked="0"/>
    </xf>
    <xf numFmtId="0" fontId="10" fillId="7" borderId="46" xfId="3" applyFont="1" applyFill="1" applyBorder="1" applyProtection="1">
      <alignment vertical="center"/>
      <protection locked="0"/>
    </xf>
    <xf numFmtId="0" fontId="10" fillId="7" borderId="30" xfId="3" applyFont="1" applyFill="1" applyBorder="1" applyProtection="1">
      <alignment vertical="center"/>
      <protection locked="0"/>
    </xf>
    <xf numFmtId="177" fontId="10" fillId="2" borderId="36" xfId="3" applyNumberFormat="1" applyFont="1" applyFill="1" applyBorder="1" applyAlignment="1" applyProtection="1">
      <alignment horizontal="center" vertical="center"/>
      <protection locked="0"/>
    </xf>
    <xf numFmtId="0" fontId="10" fillId="2" borderId="26" xfId="3" applyFont="1" applyFill="1" applyBorder="1" applyAlignment="1" applyProtection="1">
      <alignment vertical="center" textRotation="255"/>
      <protection locked="0"/>
    </xf>
    <xf numFmtId="0" fontId="10" fillId="7" borderId="30" xfId="3" applyFont="1" applyFill="1" applyBorder="1" applyAlignment="1" applyProtection="1">
      <alignment horizontal="left" vertical="center"/>
      <protection locked="0"/>
    </xf>
    <xf numFmtId="0" fontId="10" fillId="7" borderId="15" xfId="3" applyFont="1" applyFill="1" applyBorder="1" applyAlignment="1" applyProtection="1">
      <alignment horizontal="center" vertical="center" textRotation="255"/>
      <protection locked="0"/>
    </xf>
    <xf numFmtId="0" fontId="10" fillId="7" borderId="15" xfId="3" applyFont="1" applyFill="1" applyBorder="1" applyAlignment="1" applyProtection="1">
      <alignment horizontal="center" vertical="center"/>
      <protection locked="0"/>
    </xf>
    <xf numFmtId="177" fontId="10" fillId="7" borderId="48" xfId="3" applyNumberFormat="1" applyFont="1" applyFill="1" applyBorder="1" applyAlignment="1" applyProtection="1">
      <alignment horizontal="center" vertical="center"/>
      <protection locked="0"/>
    </xf>
    <xf numFmtId="0" fontId="23" fillId="4" borderId="30" xfId="3" applyFont="1" applyFill="1" applyBorder="1" applyAlignment="1" applyProtection="1">
      <alignment horizontal="left" vertical="center"/>
      <protection locked="0"/>
    </xf>
    <xf numFmtId="0" fontId="23" fillId="4" borderId="16" xfId="3" applyFont="1" applyFill="1" applyBorder="1" applyAlignment="1" applyProtection="1">
      <alignment horizontal="left" vertical="center"/>
      <protection locked="0"/>
    </xf>
    <xf numFmtId="0" fontId="23" fillId="4" borderId="30" xfId="3" applyFont="1" applyFill="1" applyBorder="1" applyProtection="1">
      <alignment vertical="center"/>
      <protection locked="0"/>
    </xf>
    <xf numFmtId="177" fontId="10" fillId="0" borderId="0" xfId="2" applyNumberFormat="1" applyFont="1" applyBorder="1" applyProtection="1">
      <alignment vertical="center"/>
      <protection locked="0"/>
    </xf>
    <xf numFmtId="177" fontId="10" fillId="0" borderId="0" xfId="0" applyNumberFormat="1" applyFont="1" applyProtection="1">
      <alignment vertical="center"/>
      <protection locked="0"/>
    </xf>
    <xf numFmtId="0" fontId="10" fillId="0" borderId="0" xfId="0" applyFont="1" applyProtection="1">
      <alignment vertical="center"/>
      <protection locked="0"/>
    </xf>
    <xf numFmtId="0" fontId="10" fillId="7" borderId="39" xfId="3" applyFont="1" applyFill="1" applyBorder="1" applyProtection="1">
      <alignment vertical="center"/>
      <protection locked="0"/>
    </xf>
    <xf numFmtId="177" fontId="10" fillId="0" borderId="0" xfId="2" applyNumberFormat="1" applyFont="1" applyBorder="1" applyAlignment="1" applyProtection="1">
      <alignment horizontal="left" vertical="top"/>
      <protection locked="0"/>
    </xf>
    <xf numFmtId="0" fontId="10" fillId="7" borderId="16" xfId="3" applyFont="1" applyFill="1" applyBorder="1" applyProtection="1">
      <alignment vertical="center"/>
      <protection locked="0"/>
    </xf>
    <xf numFmtId="0" fontId="10" fillId="2" borderId="99" xfId="3" applyFont="1" applyFill="1" applyBorder="1" applyProtection="1">
      <alignment vertical="center"/>
      <protection locked="0"/>
    </xf>
    <xf numFmtId="0" fontId="10" fillId="7" borderId="101" xfId="3" applyFont="1" applyFill="1" applyBorder="1" applyProtection="1">
      <alignment vertical="center"/>
      <protection locked="0"/>
    </xf>
    <xf numFmtId="0" fontId="10" fillId="0" borderId="0" xfId="3" applyFont="1" applyAlignment="1" applyProtection="1">
      <alignment vertical="center" textRotation="255"/>
      <protection locked="0"/>
    </xf>
    <xf numFmtId="0" fontId="10" fillId="0" borderId="0" xfId="3" applyFont="1" applyProtection="1">
      <alignment vertical="center"/>
      <protection locked="0"/>
    </xf>
    <xf numFmtId="177" fontId="10" fillId="0" borderId="0" xfId="3" applyNumberFormat="1" applyFont="1" applyProtection="1">
      <alignment vertical="center"/>
      <protection locked="0"/>
    </xf>
    <xf numFmtId="0" fontId="10" fillId="0" borderId="0" xfId="3" applyFont="1" applyAlignment="1" applyProtection="1">
      <alignment horizontal="left" vertical="top"/>
      <protection locked="0"/>
    </xf>
    <xf numFmtId="0" fontId="10" fillId="2" borderId="114" xfId="3" applyFont="1" applyFill="1" applyBorder="1" applyAlignment="1" applyProtection="1">
      <alignment horizontal="center" vertical="center"/>
      <protection locked="0"/>
    </xf>
    <xf numFmtId="0" fontId="10" fillId="2" borderId="112" xfId="3" applyFont="1" applyFill="1" applyBorder="1" applyAlignment="1" applyProtection="1">
      <alignment horizontal="center" vertical="center"/>
      <protection locked="0"/>
    </xf>
    <xf numFmtId="177" fontId="10" fillId="2" borderId="112" xfId="3" applyNumberFormat="1" applyFont="1" applyFill="1" applyBorder="1" applyAlignment="1" applyProtection="1">
      <alignment horizontal="center" vertical="center"/>
      <protection locked="0"/>
    </xf>
    <xf numFmtId="177" fontId="10" fillId="2" borderId="111" xfId="3" applyNumberFormat="1" applyFont="1" applyFill="1" applyBorder="1" applyAlignment="1" applyProtection="1">
      <alignment horizontal="center" vertical="center"/>
      <protection locked="0"/>
    </xf>
    <xf numFmtId="0" fontId="10" fillId="0" borderId="0" xfId="3" applyFont="1" applyAlignment="1" applyProtection="1">
      <alignment horizontal="left" vertical="center"/>
      <protection locked="0"/>
    </xf>
    <xf numFmtId="0" fontId="10" fillId="0" borderId="0" xfId="3" applyFont="1" applyAlignment="1" applyProtection="1">
      <alignment horizontal="center" vertical="center"/>
      <protection locked="0"/>
    </xf>
    <xf numFmtId="0" fontId="10" fillId="2" borderId="110" xfId="3" applyFont="1" applyFill="1" applyBorder="1" applyAlignment="1" applyProtection="1">
      <alignment horizontal="center" vertical="center"/>
      <protection locked="0"/>
    </xf>
    <xf numFmtId="177" fontId="10" fillId="2" borderId="110" xfId="3" applyNumberFormat="1" applyFont="1" applyFill="1" applyBorder="1" applyAlignment="1" applyProtection="1">
      <alignment horizontal="center" vertical="center"/>
      <protection locked="0"/>
    </xf>
    <xf numFmtId="177" fontId="10" fillId="7" borderId="15" xfId="3" applyNumberFormat="1" applyFont="1" applyFill="1" applyBorder="1" applyAlignment="1" applyProtection="1">
      <alignment horizontal="center" vertical="center"/>
      <protection locked="0"/>
    </xf>
    <xf numFmtId="0" fontId="10" fillId="7" borderId="16" xfId="3" applyFont="1" applyFill="1" applyBorder="1" applyAlignment="1" applyProtection="1">
      <alignment horizontal="left" vertical="center"/>
      <protection locked="0"/>
    </xf>
    <xf numFmtId="0" fontId="10" fillId="4" borderId="15" xfId="3" applyFont="1" applyFill="1" applyBorder="1" applyAlignment="1" applyProtection="1">
      <alignment horizontal="center" vertical="center"/>
      <protection locked="0"/>
    </xf>
    <xf numFmtId="0" fontId="10" fillId="4" borderId="1" xfId="3" applyFont="1" applyFill="1" applyBorder="1" applyAlignment="1" applyProtection="1">
      <alignment horizontal="right" vertical="center"/>
      <protection locked="0"/>
    </xf>
    <xf numFmtId="0" fontId="31" fillId="0" borderId="0" xfId="3" applyFont="1" applyAlignment="1" applyProtection="1">
      <alignment horizontal="left" vertical="center"/>
      <protection locked="0"/>
    </xf>
    <xf numFmtId="0" fontId="10" fillId="7" borderId="16" xfId="3" applyFont="1" applyFill="1" applyBorder="1" applyAlignment="1" applyProtection="1">
      <alignment vertical="center" textRotation="255"/>
      <protection locked="0"/>
    </xf>
    <xf numFmtId="0" fontId="10" fillId="4" borderId="16" xfId="3" applyFont="1" applyFill="1" applyBorder="1" applyAlignment="1" applyProtection="1">
      <alignment vertical="center" textRotation="255" shrinkToFit="1"/>
      <protection locked="0"/>
    </xf>
    <xf numFmtId="0" fontId="10" fillId="4" borderId="45" xfId="3" applyFont="1" applyFill="1" applyBorder="1" applyAlignment="1" applyProtection="1">
      <alignment horizontal="center" vertical="center"/>
      <protection locked="0"/>
    </xf>
    <xf numFmtId="0" fontId="10" fillId="0" borderId="0" xfId="3" applyFont="1" applyAlignment="1" applyProtection="1">
      <alignment vertical="top" wrapText="1"/>
      <protection locked="0"/>
    </xf>
    <xf numFmtId="0" fontId="10" fillId="4" borderId="113" xfId="3" applyFont="1" applyFill="1" applyBorder="1" applyAlignment="1" applyProtection="1">
      <alignment horizontal="center" vertical="center"/>
      <protection locked="0"/>
    </xf>
    <xf numFmtId="0" fontId="10" fillId="4" borderId="21" xfId="3" applyFont="1" applyFill="1" applyBorder="1" applyAlignment="1" applyProtection="1">
      <alignment horizontal="center" vertical="center"/>
      <protection locked="0"/>
    </xf>
    <xf numFmtId="0" fontId="10" fillId="4" borderId="50" xfId="3" applyFont="1" applyFill="1" applyBorder="1" applyAlignment="1" applyProtection="1">
      <alignment horizontal="center" vertical="center"/>
      <protection locked="0"/>
    </xf>
    <xf numFmtId="188" fontId="10" fillId="4" borderId="75" xfId="1" applyNumberFormat="1" applyFont="1" applyFill="1" applyBorder="1" applyAlignment="1" applyProtection="1">
      <alignment horizontal="center" vertical="center"/>
      <protection locked="0"/>
    </xf>
    <xf numFmtId="0" fontId="10" fillId="4" borderId="58" xfId="3" applyFont="1" applyFill="1" applyBorder="1" applyAlignment="1" applyProtection="1">
      <alignment horizontal="center" vertical="center"/>
      <protection locked="0"/>
    </xf>
    <xf numFmtId="0" fontId="10" fillId="4" borderId="68" xfId="3" applyFont="1" applyFill="1" applyBorder="1" applyAlignment="1" applyProtection="1">
      <alignment horizontal="center" vertical="center"/>
      <protection locked="0"/>
    </xf>
    <xf numFmtId="0" fontId="10" fillId="0" borderId="0" xfId="3" applyFont="1" applyAlignment="1" applyProtection="1">
      <alignment horizontal="left" vertical="top" wrapText="1"/>
      <protection locked="0"/>
    </xf>
    <xf numFmtId="0" fontId="10" fillId="4" borderId="16" xfId="3" applyFont="1" applyFill="1" applyBorder="1" applyAlignment="1" applyProtection="1">
      <alignment vertical="center" textRotation="255"/>
      <protection locked="0"/>
    </xf>
    <xf numFmtId="0" fontId="10" fillId="4" borderId="40" xfId="3" applyFont="1" applyFill="1" applyBorder="1" applyAlignment="1" applyProtection="1">
      <alignment horizontal="center" vertical="center"/>
      <protection locked="0"/>
    </xf>
    <xf numFmtId="0" fontId="10" fillId="4" borderId="41" xfId="3" applyFont="1" applyFill="1" applyBorder="1" applyAlignment="1" applyProtection="1">
      <alignment horizontal="center" vertical="center"/>
      <protection locked="0"/>
    </xf>
    <xf numFmtId="177" fontId="10" fillId="4" borderId="53" xfId="3" applyNumberFormat="1" applyFont="1" applyFill="1" applyBorder="1" applyAlignment="1" applyProtection="1">
      <alignment horizontal="center" vertical="center"/>
      <protection locked="0"/>
    </xf>
    <xf numFmtId="177" fontId="10" fillId="4" borderId="104" xfId="3" applyNumberFormat="1" applyFont="1" applyFill="1" applyBorder="1" applyAlignment="1" applyProtection="1">
      <alignment horizontal="center" vertical="center"/>
      <protection locked="0"/>
    </xf>
    <xf numFmtId="176" fontId="10" fillId="0" borderId="3" xfId="3" applyNumberFormat="1" applyFont="1" applyBorder="1" applyProtection="1">
      <alignment vertical="center"/>
      <protection locked="0"/>
    </xf>
    <xf numFmtId="0" fontId="10" fillId="4" borderId="3" xfId="3" applyFont="1" applyFill="1" applyBorder="1" applyAlignment="1" applyProtection="1">
      <alignment horizontal="center" vertical="center"/>
      <protection locked="0"/>
    </xf>
    <xf numFmtId="38" fontId="10" fillId="3" borderId="8" xfId="3" applyNumberFormat="1" applyFont="1" applyFill="1" applyBorder="1" applyProtection="1">
      <alignment vertical="center"/>
      <protection locked="0"/>
    </xf>
    <xf numFmtId="177" fontId="10" fillId="3" borderId="108" xfId="3" applyNumberFormat="1" applyFont="1" applyFill="1" applyBorder="1" applyAlignment="1" applyProtection="1">
      <alignment vertical="top"/>
      <protection locked="0"/>
    </xf>
    <xf numFmtId="176" fontId="10" fillId="0" borderId="12" xfId="3" applyNumberFormat="1" applyFont="1" applyBorder="1" applyProtection="1">
      <alignment vertical="center"/>
      <protection locked="0"/>
    </xf>
    <xf numFmtId="0" fontId="10" fillId="4" borderId="12" xfId="3" applyFont="1" applyFill="1" applyBorder="1" applyAlignment="1" applyProtection="1">
      <alignment horizontal="center" vertical="center"/>
      <protection locked="0"/>
    </xf>
    <xf numFmtId="38" fontId="10" fillId="3" borderId="9" xfId="3" applyNumberFormat="1" applyFont="1" applyFill="1" applyBorder="1" applyProtection="1">
      <alignment vertical="center"/>
      <protection locked="0"/>
    </xf>
    <xf numFmtId="177" fontId="32" fillId="3" borderId="107" xfId="3" applyNumberFormat="1" applyFont="1" applyFill="1" applyBorder="1" applyAlignment="1" applyProtection="1">
      <alignment vertical="top"/>
      <protection locked="0"/>
    </xf>
    <xf numFmtId="177" fontId="10" fillId="3" borderId="107" xfId="3" applyNumberFormat="1" applyFont="1" applyFill="1" applyBorder="1" applyAlignment="1" applyProtection="1">
      <alignment vertical="top"/>
      <protection locked="0"/>
    </xf>
    <xf numFmtId="176" fontId="10" fillId="0" borderId="18" xfId="3" applyNumberFormat="1" applyFont="1" applyBorder="1" applyProtection="1">
      <alignment vertical="center"/>
      <protection locked="0"/>
    </xf>
    <xf numFmtId="38" fontId="10" fillId="3" borderId="19" xfId="3" applyNumberFormat="1" applyFont="1" applyFill="1" applyBorder="1" applyProtection="1">
      <alignment vertical="center"/>
      <protection locked="0"/>
    </xf>
    <xf numFmtId="0" fontId="10" fillId="4" borderId="23" xfId="3" applyFont="1" applyFill="1" applyBorder="1" applyAlignment="1" applyProtection="1">
      <alignment vertical="center" textRotation="255"/>
      <protection locked="0"/>
    </xf>
    <xf numFmtId="38" fontId="10" fillId="3" borderId="14" xfId="3" applyNumberFormat="1" applyFont="1" applyFill="1" applyBorder="1" applyProtection="1">
      <alignment vertical="center"/>
      <protection locked="0"/>
    </xf>
    <xf numFmtId="177" fontId="10" fillId="3" borderId="28" xfId="3" applyNumberFormat="1" applyFont="1" applyFill="1" applyBorder="1" applyAlignment="1" applyProtection="1">
      <alignment vertical="top"/>
      <protection locked="0"/>
    </xf>
    <xf numFmtId="38" fontId="10" fillId="0" borderId="14" xfId="3" applyNumberFormat="1" applyFont="1" applyBorder="1" applyProtection="1">
      <alignment vertical="center"/>
      <protection locked="0"/>
    </xf>
    <xf numFmtId="0" fontId="10" fillId="4" borderId="58" xfId="3" applyFont="1" applyFill="1" applyBorder="1" applyAlignment="1" applyProtection="1">
      <alignment vertical="center" textRotation="255"/>
      <protection locked="0"/>
    </xf>
    <xf numFmtId="177" fontId="10" fillId="3" borderId="36" xfId="3" applyNumberFormat="1" applyFont="1" applyFill="1" applyBorder="1" applyAlignment="1" applyProtection="1">
      <alignment vertical="top"/>
      <protection locked="0"/>
    </xf>
    <xf numFmtId="0" fontId="10" fillId="7" borderId="15" xfId="3" applyFont="1" applyFill="1" applyBorder="1" applyAlignment="1" applyProtection="1">
      <alignment horizontal="left" vertical="center"/>
      <protection locked="0"/>
    </xf>
    <xf numFmtId="177" fontId="10" fillId="7" borderId="15" xfId="3" applyNumberFormat="1" applyFont="1" applyFill="1" applyBorder="1" applyAlignment="1" applyProtection="1">
      <alignment horizontal="left" vertical="center"/>
      <protection locked="0"/>
    </xf>
    <xf numFmtId="177" fontId="10" fillId="7" borderId="27" xfId="3" applyNumberFormat="1" applyFont="1" applyFill="1" applyBorder="1" applyAlignment="1" applyProtection="1">
      <alignment horizontal="right" vertical="top"/>
      <protection locked="0"/>
    </xf>
    <xf numFmtId="0" fontId="10" fillId="4" borderId="15" xfId="3" applyFont="1" applyFill="1" applyBorder="1" applyAlignment="1" applyProtection="1">
      <alignment horizontal="left" vertical="center"/>
      <protection locked="0"/>
    </xf>
    <xf numFmtId="177" fontId="10" fillId="4" borderId="15" xfId="3" applyNumberFormat="1" applyFont="1" applyFill="1" applyBorder="1" applyAlignment="1" applyProtection="1">
      <alignment horizontal="left" vertical="center"/>
      <protection locked="0"/>
    </xf>
    <xf numFmtId="177" fontId="10" fillId="4" borderId="27" xfId="3" applyNumberFormat="1" applyFont="1" applyFill="1" applyBorder="1" applyAlignment="1" applyProtection="1">
      <alignment horizontal="right" vertical="top"/>
      <protection locked="0"/>
    </xf>
    <xf numFmtId="0" fontId="10" fillId="0" borderId="2" xfId="3" applyFont="1" applyBorder="1" applyAlignment="1" applyProtection="1">
      <alignment vertical="center" wrapText="1"/>
      <protection locked="0"/>
    </xf>
    <xf numFmtId="177" fontId="10" fillId="0" borderId="8" xfId="3" applyNumberFormat="1" applyFont="1" applyBorder="1" applyProtection="1">
      <alignment vertical="center"/>
      <protection locked="0"/>
    </xf>
    <xf numFmtId="0" fontId="10" fillId="0" borderId="20" xfId="3" applyFont="1" applyBorder="1" applyAlignment="1" applyProtection="1">
      <alignment vertical="center" wrapText="1"/>
      <protection locked="0"/>
    </xf>
    <xf numFmtId="177" fontId="10" fillId="0" borderId="9" xfId="3" applyNumberFormat="1" applyFont="1" applyBorder="1" applyProtection="1">
      <alignment vertical="center"/>
      <protection locked="0"/>
    </xf>
    <xf numFmtId="0" fontId="10" fillId="4" borderId="17" xfId="3" applyFont="1" applyFill="1" applyBorder="1" applyAlignment="1" applyProtection="1">
      <alignment vertical="center" textRotation="255"/>
      <protection locked="0"/>
    </xf>
    <xf numFmtId="0" fontId="10" fillId="0" borderId="6" xfId="3" applyFont="1" applyBorder="1" applyAlignment="1" applyProtection="1">
      <alignment vertical="center" wrapText="1"/>
      <protection locked="0"/>
    </xf>
    <xf numFmtId="177" fontId="10" fillId="0" borderId="10" xfId="3" applyNumberFormat="1" applyFont="1" applyBorder="1" applyProtection="1">
      <alignment vertical="center"/>
      <protection locked="0"/>
    </xf>
    <xf numFmtId="0" fontId="10" fillId="4" borderId="15" xfId="3" applyFont="1" applyFill="1" applyBorder="1" applyProtection="1">
      <alignment vertical="center"/>
      <protection locked="0"/>
    </xf>
    <xf numFmtId="177" fontId="10" fillId="4" borderId="15" xfId="3" applyNumberFormat="1" applyFont="1" applyFill="1" applyBorder="1" applyProtection="1">
      <alignment vertical="center"/>
      <protection locked="0"/>
    </xf>
    <xf numFmtId="177" fontId="10" fillId="4" borderId="28" xfId="3" applyNumberFormat="1" applyFont="1" applyFill="1" applyBorder="1" applyAlignment="1" applyProtection="1">
      <alignment horizontal="right" vertical="top"/>
      <protection locked="0"/>
    </xf>
    <xf numFmtId="177" fontId="10" fillId="0" borderId="4" xfId="3" applyNumberFormat="1" applyFont="1" applyBorder="1" applyProtection="1">
      <alignment vertical="center"/>
      <protection locked="0"/>
    </xf>
    <xf numFmtId="177" fontId="10" fillId="0" borderId="5" xfId="3" applyNumberFormat="1" applyFont="1" applyBorder="1" applyProtection="1">
      <alignment vertical="center"/>
      <protection locked="0"/>
    </xf>
    <xf numFmtId="0" fontId="10" fillId="4" borderId="17" xfId="3" applyFont="1" applyFill="1" applyBorder="1" applyAlignment="1" applyProtection="1">
      <alignment vertical="center" textRotation="255" shrinkToFit="1"/>
      <protection locked="0"/>
    </xf>
    <xf numFmtId="177" fontId="10" fillId="0" borderId="7" xfId="3" applyNumberFormat="1" applyFont="1" applyBorder="1" applyProtection="1">
      <alignment vertical="center"/>
      <protection locked="0"/>
    </xf>
    <xf numFmtId="177" fontId="10" fillId="4" borderId="27" xfId="3" applyNumberFormat="1" applyFont="1" applyFill="1" applyBorder="1" applyAlignment="1" applyProtection="1">
      <alignment vertical="top"/>
      <protection locked="0"/>
    </xf>
    <xf numFmtId="0" fontId="10" fillId="2" borderId="99" xfId="3" applyFont="1" applyFill="1" applyBorder="1" applyAlignment="1" applyProtection="1">
      <alignment vertical="center" textRotation="255"/>
      <protection locked="0"/>
    </xf>
    <xf numFmtId="0" fontId="10" fillId="7" borderId="101" xfId="3" applyFont="1" applyFill="1" applyBorder="1" applyAlignment="1" applyProtection="1">
      <alignment vertical="center" textRotation="255"/>
      <protection locked="0"/>
    </xf>
    <xf numFmtId="0" fontId="10" fillId="4" borderId="101" xfId="3" applyFont="1" applyFill="1" applyBorder="1" applyAlignment="1" applyProtection="1">
      <alignment vertical="center" textRotation="255" shrinkToFit="1"/>
      <protection locked="0"/>
    </xf>
    <xf numFmtId="0" fontId="10" fillId="0" borderId="29" xfId="3" applyFont="1" applyBorder="1" applyAlignment="1" applyProtection="1">
      <alignment vertical="center" wrapText="1"/>
      <protection locked="0"/>
    </xf>
    <xf numFmtId="177" fontId="10" fillId="0" borderId="106" xfId="3" applyNumberFormat="1" applyFont="1" applyBorder="1" applyProtection="1">
      <alignment vertical="center"/>
      <protection locked="0"/>
    </xf>
    <xf numFmtId="0" fontId="10" fillId="0" borderId="46" xfId="0" applyFont="1" applyBorder="1" applyAlignment="1">
      <alignment horizontal="left" vertical="center" shrinkToFit="1"/>
    </xf>
    <xf numFmtId="0" fontId="10" fillId="0" borderId="30" xfId="0" applyFont="1" applyBorder="1" applyAlignment="1">
      <alignment horizontal="left" vertical="center" shrinkToFit="1"/>
    </xf>
    <xf numFmtId="176" fontId="27" fillId="5" borderId="17" xfId="0" applyNumberFormat="1" applyFont="1" applyFill="1" applyBorder="1" applyAlignment="1">
      <alignment horizontal="center" vertical="center"/>
    </xf>
    <xf numFmtId="0" fontId="27" fillId="5" borderId="16" xfId="0" applyFont="1" applyFill="1" applyBorder="1" applyAlignment="1">
      <alignment horizontal="center" vertical="center"/>
    </xf>
    <xf numFmtId="178" fontId="22" fillId="3" borderId="50" xfId="0" applyNumberFormat="1" applyFont="1" applyFill="1" applyBorder="1" applyAlignment="1">
      <alignment horizontal="right" vertical="center" shrinkToFit="1"/>
    </xf>
    <xf numFmtId="178" fontId="22" fillId="3" borderId="44" xfId="0" applyNumberFormat="1" applyFont="1" applyFill="1" applyBorder="1" applyAlignment="1">
      <alignment horizontal="right" vertical="center" shrinkToFit="1"/>
    </xf>
    <xf numFmtId="0" fontId="10" fillId="3" borderId="39" xfId="0" applyFont="1" applyFill="1" applyBorder="1" applyAlignment="1" applyProtection="1">
      <alignment vertical="center" shrinkToFit="1"/>
      <protection locked="0"/>
    </xf>
    <xf numFmtId="0" fontId="10" fillId="4" borderId="57" xfId="3" applyFont="1" applyFill="1" applyBorder="1" applyAlignment="1" applyProtection="1">
      <alignment horizontal="center" vertical="center"/>
      <protection locked="0"/>
    </xf>
    <xf numFmtId="0" fontId="10" fillId="4" borderId="1" xfId="0" applyFont="1" applyFill="1" applyBorder="1" applyAlignment="1" applyProtection="1">
      <alignment horizontal="center" vertical="center" wrapText="1"/>
      <protection locked="0"/>
    </xf>
    <xf numFmtId="178" fontId="10" fillId="3" borderId="51" xfId="0" applyNumberFormat="1" applyFont="1" applyFill="1" applyBorder="1" applyAlignment="1">
      <alignment horizontal="right" vertical="center"/>
    </xf>
    <xf numFmtId="178" fontId="10" fillId="3" borderId="34" xfId="0" applyNumberFormat="1" applyFont="1" applyFill="1" applyBorder="1" applyAlignment="1">
      <alignment horizontal="right" vertical="center"/>
    </xf>
    <xf numFmtId="177" fontId="10" fillId="4" borderId="53" xfId="3" applyNumberFormat="1" applyFont="1" applyFill="1" applyBorder="1" applyProtection="1">
      <alignment vertical="center"/>
      <protection locked="0"/>
    </xf>
    <xf numFmtId="178" fontId="10" fillId="3" borderId="126" xfId="0" applyNumberFormat="1" applyFont="1" applyFill="1" applyBorder="1" applyAlignment="1">
      <alignment horizontal="right" vertical="center"/>
    </xf>
    <xf numFmtId="178" fontId="10" fillId="3" borderId="19" xfId="0" applyNumberFormat="1" applyFont="1" applyFill="1" applyBorder="1" applyAlignment="1">
      <alignment horizontal="right" vertical="center"/>
    </xf>
    <xf numFmtId="0" fontId="10" fillId="5" borderId="84" xfId="0" applyFont="1" applyFill="1" applyBorder="1" applyAlignment="1">
      <alignment horizontal="center" vertical="center"/>
    </xf>
    <xf numFmtId="0" fontId="25" fillId="5" borderId="104" xfId="0" applyFont="1" applyFill="1" applyBorder="1" applyAlignment="1">
      <alignment horizontal="center" vertical="center"/>
    </xf>
    <xf numFmtId="0" fontId="10" fillId="0" borderId="104" xfId="0" applyFont="1" applyBorder="1" applyAlignment="1">
      <alignment horizontal="center" vertical="center"/>
    </xf>
    <xf numFmtId="0" fontId="33" fillId="0" borderId="0" xfId="0" applyFont="1">
      <alignment vertical="center"/>
    </xf>
    <xf numFmtId="0" fontId="35" fillId="0" borderId="0" xfId="0" applyFont="1">
      <alignment vertical="center"/>
    </xf>
    <xf numFmtId="0" fontId="26" fillId="5" borderId="135" xfId="0" applyFont="1" applyFill="1" applyBorder="1" applyAlignment="1">
      <alignment horizontal="center" vertical="center"/>
    </xf>
    <xf numFmtId="0" fontId="23" fillId="0" borderId="0" xfId="0" applyFont="1">
      <alignment vertical="center"/>
    </xf>
    <xf numFmtId="0" fontId="10" fillId="0" borderId="2" xfId="0" applyFont="1" applyBorder="1" applyAlignment="1" applyProtection="1">
      <alignment vertical="center" wrapText="1" shrinkToFit="1"/>
      <protection locked="0"/>
    </xf>
    <xf numFmtId="0" fontId="10" fillId="0" borderId="3" xfId="0" applyFont="1" applyBorder="1" applyAlignment="1" applyProtection="1">
      <alignment vertical="center" wrapText="1" shrinkToFit="1"/>
      <protection locked="0"/>
    </xf>
    <xf numFmtId="0" fontId="10" fillId="0" borderId="20" xfId="0" applyFont="1" applyBorder="1" applyAlignment="1" applyProtection="1">
      <alignment vertical="center" wrapText="1" shrinkToFit="1"/>
      <protection locked="0"/>
    </xf>
    <xf numFmtId="0" fontId="10" fillId="0" borderId="12" xfId="0" applyFont="1" applyBorder="1" applyAlignment="1" applyProtection="1">
      <alignment vertical="center" wrapText="1" shrinkToFit="1"/>
      <protection locked="0"/>
    </xf>
    <xf numFmtId="0" fontId="10" fillId="0" borderId="6" xfId="0" applyFont="1" applyBorder="1" applyAlignment="1" applyProtection="1">
      <alignment vertical="center" wrapText="1" shrinkToFit="1"/>
      <protection locked="0"/>
    </xf>
    <xf numFmtId="0" fontId="10" fillId="0" borderId="13" xfId="0" applyFont="1" applyBorder="1" applyAlignment="1" applyProtection="1">
      <alignment vertical="center" wrapText="1" shrinkToFit="1"/>
      <protection locked="0"/>
    </xf>
    <xf numFmtId="0" fontId="10" fillId="4" borderId="15" xfId="0" applyFont="1" applyFill="1" applyBorder="1" applyAlignment="1" applyProtection="1">
      <alignment vertical="center" wrapText="1" shrinkToFit="1"/>
      <protection locked="0"/>
    </xf>
    <xf numFmtId="0" fontId="10" fillId="4" borderId="15" xfId="0" applyFont="1" applyFill="1" applyBorder="1" applyAlignment="1" applyProtection="1">
      <alignment vertical="center" wrapText="1"/>
      <protection locked="0"/>
    </xf>
    <xf numFmtId="0" fontId="10" fillId="0" borderId="22" xfId="0" applyFont="1" applyBorder="1" applyAlignment="1" applyProtection="1">
      <alignment vertical="center" wrapText="1" shrinkToFit="1"/>
      <protection locked="0"/>
    </xf>
    <xf numFmtId="0" fontId="10" fillId="0" borderId="18" xfId="0" applyFont="1" applyBorder="1" applyAlignment="1" applyProtection="1">
      <alignment vertical="center" wrapText="1" shrinkToFit="1"/>
      <protection locked="0"/>
    </xf>
    <xf numFmtId="0" fontId="10" fillId="0" borderId="51" xfId="0" applyFont="1" applyBorder="1" applyAlignment="1" applyProtection="1">
      <alignment vertical="center" wrapText="1" shrinkToFit="1"/>
      <protection locked="0"/>
    </xf>
    <xf numFmtId="0" fontId="10" fillId="0" borderId="52" xfId="0" applyFont="1" applyBorder="1" applyAlignment="1" applyProtection="1">
      <alignment vertical="center" wrapText="1" shrinkToFit="1"/>
      <protection locked="0"/>
    </xf>
    <xf numFmtId="0" fontId="10" fillId="0" borderId="34" xfId="0" applyFont="1" applyBorder="1" applyAlignment="1" applyProtection="1">
      <alignment vertical="center" wrapText="1" shrinkToFit="1"/>
      <protection locked="0"/>
    </xf>
    <xf numFmtId="0" fontId="10" fillId="0" borderId="49" xfId="0" applyFont="1" applyBorder="1" applyAlignment="1" applyProtection="1">
      <alignment vertical="center" wrapText="1" shrinkToFit="1"/>
      <protection locked="0"/>
    </xf>
    <xf numFmtId="0" fontId="10" fillId="0" borderId="67" xfId="0" applyFont="1" applyBorder="1" applyAlignment="1" applyProtection="1">
      <alignment vertical="center" wrapText="1" shrinkToFit="1"/>
      <protection locked="0"/>
    </xf>
    <xf numFmtId="0" fontId="10" fillId="0" borderId="78" xfId="0" applyFont="1" applyBorder="1" applyAlignment="1" applyProtection="1">
      <alignment vertical="center" wrapText="1" shrinkToFit="1"/>
      <protection locked="0"/>
    </xf>
    <xf numFmtId="0" fontId="36" fillId="0" borderId="0" xfId="0" applyFont="1">
      <alignment vertical="center"/>
    </xf>
    <xf numFmtId="49" fontId="36" fillId="0" borderId="0" xfId="0" applyNumberFormat="1" applyFont="1">
      <alignment vertical="center"/>
    </xf>
    <xf numFmtId="0" fontId="34" fillId="0" borderId="0" xfId="0" applyFont="1" applyAlignment="1">
      <alignment vertical="center" shrinkToFit="1"/>
    </xf>
    <xf numFmtId="0" fontId="34" fillId="0" borderId="0" xfId="0" applyFont="1">
      <alignment vertical="center"/>
    </xf>
    <xf numFmtId="0" fontId="39" fillId="0" borderId="0" xfId="5" applyFont="1" applyAlignment="1">
      <alignment vertical="center"/>
    </xf>
    <xf numFmtId="0" fontId="40" fillId="0" borderId="0" xfId="5" applyFont="1" applyAlignment="1">
      <alignment vertical="center"/>
    </xf>
    <xf numFmtId="0" fontId="27" fillId="0" borderId="0" xfId="5" applyFont="1" applyAlignment="1">
      <alignment vertical="center"/>
    </xf>
    <xf numFmtId="0" fontId="27" fillId="0" borderId="0" xfId="5" applyFont="1"/>
    <xf numFmtId="0" fontId="10" fillId="4" borderId="1" xfId="0" applyFont="1" applyFill="1" applyBorder="1" applyAlignment="1">
      <alignment horizontal="center" vertical="center"/>
    </xf>
    <xf numFmtId="49" fontId="10" fillId="0" borderId="1" xfId="0" applyNumberFormat="1" applyFont="1" applyBorder="1" applyAlignment="1" applyProtection="1">
      <alignment horizontal="center" vertical="center"/>
      <protection locked="0"/>
    </xf>
    <xf numFmtId="0" fontId="37" fillId="0" borderId="0" xfId="0" applyFont="1">
      <alignment vertical="center"/>
    </xf>
    <xf numFmtId="0" fontId="22" fillId="4" borderId="1" xfId="0" applyFont="1" applyFill="1" applyBorder="1" applyAlignment="1">
      <alignment horizontal="center" vertical="center" wrapText="1"/>
    </xf>
    <xf numFmtId="49" fontId="21" fillId="0" borderId="0" xfId="0" applyNumberFormat="1" applyFont="1" applyProtection="1">
      <alignment vertical="center"/>
      <protection locked="0"/>
    </xf>
    <xf numFmtId="0" fontId="41" fillId="0" borderId="0" xfId="0" applyFont="1" applyAlignment="1">
      <alignment vertical="top"/>
    </xf>
    <xf numFmtId="0" fontId="21" fillId="0" borderId="0" xfId="0" applyFont="1" applyAlignment="1" applyProtection="1">
      <alignment vertical="center" wrapText="1"/>
      <protection locked="0"/>
    </xf>
    <xf numFmtId="0" fontId="10" fillId="0" borderId="0" xfId="0" applyFont="1" applyAlignment="1">
      <alignment horizontal="left" vertical="center" wrapText="1"/>
    </xf>
    <xf numFmtId="0" fontId="10" fillId="5" borderId="46" xfId="0" applyFont="1" applyFill="1" applyBorder="1" applyAlignment="1">
      <alignment horizontal="center" vertical="center"/>
    </xf>
    <xf numFmtId="14" fontId="10" fillId="0" borderId="39" xfId="0" applyNumberFormat="1" applyFont="1" applyBorder="1" applyAlignment="1">
      <alignment horizontal="center" vertical="center"/>
    </xf>
    <xf numFmtId="14" fontId="10" fillId="0" borderId="15" xfId="0" applyNumberFormat="1" applyFont="1" applyBorder="1" applyAlignment="1">
      <alignment horizontal="center" vertical="center"/>
    </xf>
    <xf numFmtId="14" fontId="10" fillId="0" borderId="47" xfId="0" applyNumberFormat="1" applyFont="1" applyBorder="1" applyAlignment="1" applyProtection="1">
      <alignment horizontal="center" vertical="center"/>
      <protection locked="0"/>
    </xf>
    <xf numFmtId="0" fontId="25" fillId="5" borderId="41" xfId="0" applyFont="1" applyFill="1" applyBorder="1">
      <alignment vertical="center"/>
    </xf>
    <xf numFmtId="0" fontId="10" fillId="4" borderId="41" xfId="0" applyFont="1" applyFill="1" applyBorder="1" applyAlignment="1">
      <alignment horizontal="center" vertical="center"/>
    </xf>
    <xf numFmtId="49" fontId="10" fillId="4" borderId="46" xfId="0" applyNumberFormat="1" applyFont="1" applyFill="1" applyBorder="1" applyAlignment="1" applyProtection="1">
      <alignment horizontal="center" vertical="center"/>
      <protection locked="0"/>
    </xf>
    <xf numFmtId="0" fontId="10" fillId="5" borderId="142" xfId="0" applyFont="1" applyFill="1" applyBorder="1" applyAlignment="1">
      <alignment horizontal="center" vertical="center"/>
    </xf>
    <xf numFmtId="0" fontId="10" fillId="5" borderId="148" xfId="0" applyFont="1" applyFill="1" applyBorder="1" applyAlignment="1">
      <alignment horizontal="center" vertical="center"/>
    </xf>
    <xf numFmtId="0" fontId="10" fillId="4" borderId="142" xfId="0" applyFont="1" applyFill="1" applyBorder="1" applyAlignment="1" applyProtection="1">
      <alignment horizontal="center" vertical="center" wrapText="1"/>
      <protection locked="0"/>
    </xf>
    <xf numFmtId="0" fontId="22" fillId="4" borderId="148" xfId="0" applyFont="1" applyFill="1" applyBorder="1" applyAlignment="1">
      <alignment horizontal="center" vertical="center"/>
    </xf>
    <xf numFmtId="0" fontId="22" fillId="4" borderId="159" xfId="0" applyFont="1" applyFill="1" applyBorder="1" applyAlignment="1">
      <alignment horizontal="center" vertical="center" wrapText="1"/>
    </xf>
    <xf numFmtId="0" fontId="22" fillId="4" borderId="161" xfId="0" applyFont="1" applyFill="1" applyBorder="1" applyAlignment="1">
      <alignment horizontal="center" vertical="center" wrapText="1"/>
    </xf>
    <xf numFmtId="0" fontId="22" fillId="4" borderId="142" xfId="0" applyFont="1" applyFill="1" applyBorder="1" applyAlignment="1">
      <alignment horizontal="center" vertical="center" wrapText="1"/>
    </xf>
    <xf numFmtId="0" fontId="22" fillId="4" borderId="148" xfId="0" applyFont="1" applyFill="1" applyBorder="1" applyAlignment="1">
      <alignment horizontal="center" vertical="center" wrapText="1"/>
    </xf>
    <xf numFmtId="0" fontId="10" fillId="5" borderId="58" xfId="0" applyFont="1" applyFill="1" applyBorder="1" applyAlignment="1">
      <alignment horizontal="center" vertical="center"/>
    </xf>
    <xf numFmtId="0" fontId="24" fillId="5" borderId="169" xfId="0" applyFont="1" applyFill="1" applyBorder="1" applyAlignment="1">
      <alignment horizontal="center" vertical="center" wrapText="1"/>
    </xf>
    <xf numFmtId="38" fontId="12" fillId="0" borderId="0" xfId="6" applyFont="1" applyFill="1" applyBorder="1" applyAlignment="1" applyProtection="1">
      <alignment horizontal="left" vertical="center"/>
      <protection locked="0"/>
    </xf>
    <xf numFmtId="177" fontId="10" fillId="4" borderId="47" xfId="3" applyNumberFormat="1" applyFont="1" applyFill="1" applyBorder="1" applyProtection="1">
      <alignment vertical="center"/>
      <protection locked="0"/>
    </xf>
    <xf numFmtId="180" fontId="10" fillId="3" borderId="172" xfId="3" applyNumberFormat="1" applyFont="1" applyFill="1" applyBorder="1" applyAlignment="1" applyProtection="1">
      <alignment vertical="top"/>
      <protection locked="0"/>
    </xf>
    <xf numFmtId="180" fontId="10" fillId="3" borderId="65" xfId="3" applyNumberFormat="1" applyFont="1" applyFill="1" applyBorder="1" applyProtection="1">
      <alignment vertical="center"/>
      <protection locked="0"/>
    </xf>
    <xf numFmtId="0" fontId="10" fillId="4" borderId="38" xfId="3" applyFont="1" applyFill="1" applyBorder="1" applyAlignment="1" applyProtection="1">
      <alignment vertical="center" textRotation="255"/>
      <protection locked="0"/>
    </xf>
    <xf numFmtId="0" fontId="10" fillId="4" borderId="65" xfId="3" applyFont="1" applyFill="1" applyBorder="1" applyAlignment="1" applyProtection="1">
      <alignment vertical="center" textRotation="255"/>
      <protection locked="0"/>
    </xf>
    <xf numFmtId="0" fontId="10" fillId="7" borderId="23" xfId="3" applyFont="1" applyFill="1" applyBorder="1" applyAlignment="1" applyProtection="1">
      <alignment vertical="center" textRotation="255"/>
      <protection locked="0"/>
    </xf>
    <xf numFmtId="0" fontId="10" fillId="7" borderId="58" xfId="3" applyFont="1" applyFill="1" applyBorder="1" applyAlignment="1" applyProtection="1">
      <alignment vertical="center" textRotation="255"/>
      <protection locked="0"/>
    </xf>
    <xf numFmtId="38" fontId="10" fillId="4" borderId="15" xfId="3" applyNumberFormat="1" applyFont="1" applyFill="1" applyBorder="1" applyProtection="1">
      <alignment vertical="center"/>
      <protection locked="0"/>
    </xf>
    <xf numFmtId="177" fontId="10" fillId="4" borderId="48" xfId="3" applyNumberFormat="1" applyFont="1" applyFill="1" applyBorder="1" applyAlignment="1" applyProtection="1">
      <alignment vertical="top"/>
      <protection locked="0"/>
    </xf>
    <xf numFmtId="38" fontId="10" fillId="0" borderId="73" xfId="3" applyNumberFormat="1" applyFont="1" applyBorder="1" applyProtection="1">
      <alignment vertical="center"/>
      <protection locked="0"/>
    </xf>
    <xf numFmtId="38" fontId="10" fillId="0" borderId="65" xfId="3" applyNumberFormat="1" applyFont="1" applyBorder="1" applyProtection="1">
      <alignment vertical="center"/>
      <protection locked="0"/>
    </xf>
    <xf numFmtId="38" fontId="10" fillId="0" borderId="88" xfId="3" applyNumberFormat="1" applyFont="1" applyBorder="1" applyProtection="1">
      <alignment vertical="center"/>
      <protection locked="0"/>
    </xf>
    <xf numFmtId="0" fontId="10" fillId="0" borderId="2" xfId="3" applyFont="1" applyBorder="1" applyAlignment="1" applyProtection="1">
      <alignment horizontal="left" vertical="center"/>
      <protection locked="0"/>
    </xf>
    <xf numFmtId="0" fontId="10" fillId="0" borderId="20" xfId="3" applyFont="1" applyBorder="1" applyAlignment="1" applyProtection="1">
      <alignment horizontal="left" vertical="center"/>
      <protection locked="0"/>
    </xf>
    <xf numFmtId="0" fontId="10" fillId="0" borderId="68" xfId="3" applyFont="1" applyBorder="1" applyAlignment="1" applyProtection="1">
      <alignment horizontal="left" vertical="center"/>
      <protection locked="0"/>
    </xf>
    <xf numFmtId="0" fontId="10" fillId="4" borderId="39" xfId="0" applyFont="1" applyFill="1" applyBorder="1" applyAlignment="1" applyProtection="1">
      <alignment horizontal="center" vertical="center"/>
      <protection locked="0"/>
    </xf>
    <xf numFmtId="0" fontId="10" fillId="0" borderId="2" xfId="3" applyFont="1" applyBorder="1" applyAlignment="1" applyProtection="1">
      <alignment horizontal="center" vertical="center"/>
      <protection locked="0"/>
    </xf>
    <xf numFmtId="0" fontId="10" fillId="0" borderId="20" xfId="3" applyFont="1" applyBorder="1" applyAlignment="1" applyProtection="1">
      <alignment horizontal="center" vertical="center"/>
      <protection locked="0"/>
    </xf>
    <xf numFmtId="178" fontId="10" fillId="3" borderId="110" xfId="0" applyNumberFormat="1" applyFont="1" applyFill="1" applyBorder="1" applyAlignment="1">
      <alignment horizontal="right" vertical="center"/>
    </xf>
    <xf numFmtId="0" fontId="10" fillId="0" borderId="0" xfId="0" applyFont="1" applyAlignment="1">
      <alignment horizontal="center" vertical="center" shrinkToFit="1"/>
    </xf>
    <xf numFmtId="0" fontId="10" fillId="0" borderId="0" xfId="0" applyFont="1" applyAlignment="1">
      <alignment vertical="top"/>
    </xf>
    <xf numFmtId="178" fontId="10" fillId="3" borderId="177" xfId="0" applyNumberFormat="1" applyFont="1" applyFill="1" applyBorder="1" applyAlignment="1">
      <alignment horizontal="right" vertical="center"/>
    </xf>
    <xf numFmtId="0" fontId="23" fillId="0" borderId="26" xfId="0" applyFont="1" applyBorder="1" applyAlignment="1" applyProtection="1">
      <alignment vertical="top"/>
      <protection locked="0"/>
    </xf>
    <xf numFmtId="0" fontId="38" fillId="0" borderId="0" xfId="0" applyFont="1" applyAlignment="1">
      <alignment horizontal="center" vertical="center"/>
    </xf>
    <xf numFmtId="0" fontId="24" fillId="0" borderId="0" xfId="0" applyFont="1" applyAlignment="1">
      <alignment horizontal="center" vertical="center"/>
    </xf>
    <xf numFmtId="178" fontId="38" fillId="0" borderId="0" xfId="2" applyNumberFormat="1" applyFont="1" applyBorder="1" applyAlignment="1">
      <alignment horizontal="center" vertical="center" shrinkToFit="1"/>
    </xf>
    <xf numFmtId="0" fontId="23" fillId="0" borderId="26" xfId="0" applyFont="1" applyBorder="1" applyAlignment="1" applyProtection="1">
      <alignment vertical="top" wrapText="1"/>
      <protection locked="0"/>
    </xf>
    <xf numFmtId="0" fontId="44" fillId="0" borderId="26" xfId="0" applyFont="1" applyBorder="1" applyAlignment="1" applyProtection="1">
      <alignment vertical="top"/>
      <protection locked="0"/>
    </xf>
    <xf numFmtId="0" fontId="10" fillId="0" borderId="0" xfId="0" applyFont="1" applyAlignment="1" applyProtection="1">
      <alignment vertical="top"/>
      <protection locked="0"/>
    </xf>
    <xf numFmtId="0" fontId="43" fillId="0" borderId="0" xfId="0" applyFont="1">
      <alignment vertical="center"/>
    </xf>
    <xf numFmtId="0" fontId="43" fillId="0" borderId="0" xfId="0" applyFont="1" applyProtection="1">
      <alignment vertical="center"/>
      <protection locked="0"/>
    </xf>
    <xf numFmtId="180" fontId="10" fillId="3" borderId="181" xfId="0" applyNumberFormat="1" applyFont="1" applyFill="1" applyBorder="1">
      <alignment vertical="center"/>
    </xf>
    <xf numFmtId="177" fontId="10" fillId="3" borderId="186" xfId="0" applyNumberFormat="1" applyFont="1" applyFill="1" applyBorder="1">
      <alignment vertical="center"/>
    </xf>
    <xf numFmtId="177" fontId="23" fillId="0" borderId="0" xfId="0" applyNumberFormat="1" applyFont="1" applyProtection="1">
      <alignment vertical="center"/>
      <protection locked="0"/>
    </xf>
    <xf numFmtId="49" fontId="10" fillId="0" borderId="1" xfId="0" applyNumberFormat="1" applyFont="1" applyBorder="1" applyAlignment="1">
      <alignment horizontal="center" vertical="center"/>
    </xf>
    <xf numFmtId="49" fontId="10" fillId="4" borderId="46" xfId="0" applyNumberFormat="1" applyFont="1" applyFill="1" applyBorder="1">
      <alignment vertical="center"/>
    </xf>
    <xf numFmtId="49" fontId="10" fillId="4" borderId="39" xfId="0" applyNumberFormat="1" applyFont="1" applyFill="1" applyBorder="1">
      <alignment vertical="center"/>
    </xf>
    <xf numFmtId="49" fontId="10" fillId="4" borderId="48" xfId="0" applyNumberFormat="1" applyFont="1" applyFill="1" applyBorder="1">
      <alignment vertical="center"/>
    </xf>
    <xf numFmtId="0" fontId="23" fillId="0" borderId="26" xfId="0" applyFont="1" applyBorder="1" applyAlignment="1">
      <alignment vertical="center" wrapText="1"/>
    </xf>
    <xf numFmtId="178" fontId="22" fillId="3" borderId="113" xfId="0" applyNumberFormat="1" applyFont="1" applyFill="1" applyBorder="1" applyAlignment="1">
      <alignment horizontal="right" vertical="center" shrinkToFit="1"/>
    </xf>
    <xf numFmtId="176" fontId="27" fillId="5" borderId="24" xfId="0" applyNumberFormat="1" applyFont="1" applyFill="1" applyBorder="1" applyAlignment="1">
      <alignment horizontal="center" vertical="center"/>
    </xf>
    <xf numFmtId="176" fontId="27" fillId="5" borderId="0" xfId="0" applyNumberFormat="1" applyFont="1" applyFill="1" applyAlignment="1">
      <alignment horizontal="center" vertical="center"/>
    </xf>
    <xf numFmtId="178" fontId="10" fillId="3" borderId="79" xfId="0" applyNumberFormat="1" applyFont="1" applyFill="1" applyBorder="1">
      <alignment vertical="center"/>
    </xf>
    <xf numFmtId="0" fontId="43" fillId="0" borderId="26" xfId="0" applyFont="1" applyBorder="1" applyAlignment="1">
      <alignment vertical="top" wrapText="1"/>
    </xf>
    <xf numFmtId="0" fontId="0" fillId="0" borderId="0" xfId="3" applyFont="1">
      <alignment vertical="center"/>
    </xf>
    <xf numFmtId="0" fontId="21" fillId="0" borderId="0" xfId="0" applyFont="1" applyAlignment="1">
      <alignment vertical="center" wrapText="1"/>
    </xf>
    <xf numFmtId="0" fontId="24" fillId="0" borderId="0" xfId="0" applyFont="1" applyAlignment="1">
      <alignment vertical="top" wrapText="1"/>
    </xf>
    <xf numFmtId="0" fontId="43" fillId="0" borderId="0" xfId="0" applyFont="1" applyAlignment="1">
      <alignment vertical="center" wrapText="1"/>
    </xf>
    <xf numFmtId="178" fontId="22" fillId="0" borderId="50" xfId="0" applyNumberFormat="1" applyFont="1" applyBorder="1" applyAlignment="1">
      <alignment horizontal="right" vertical="center" shrinkToFit="1"/>
    </xf>
    <xf numFmtId="178" fontId="22" fillId="0" borderId="44" xfId="0" applyNumberFormat="1" applyFont="1" applyBorder="1" applyAlignment="1">
      <alignment horizontal="right" vertical="center" shrinkToFit="1"/>
    </xf>
    <xf numFmtId="178" fontId="10" fillId="3" borderId="125" xfId="0" applyNumberFormat="1" applyFont="1" applyFill="1" applyBorder="1">
      <alignment vertical="center"/>
    </xf>
    <xf numFmtId="178" fontId="10" fillId="3" borderId="8" xfId="0" applyNumberFormat="1" applyFont="1" applyFill="1" applyBorder="1">
      <alignment vertical="center"/>
    </xf>
    <xf numFmtId="178" fontId="10" fillId="3" borderId="9" xfId="0" applyNumberFormat="1" applyFont="1" applyFill="1" applyBorder="1">
      <alignment vertical="center"/>
    </xf>
    <xf numFmtId="0" fontId="10" fillId="0" borderId="0" xfId="0" applyFont="1" applyAlignment="1" applyProtection="1">
      <alignment horizontal="left" vertical="top" wrapText="1"/>
      <protection locked="0"/>
    </xf>
    <xf numFmtId="49" fontId="10" fillId="4" borderId="39" xfId="0" applyNumberFormat="1" applyFont="1" applyFill="1" applyBorder="1" applyAlignment="1" applyProtection="1">
      <alignment horizontal="center" vertical="center"/>
      <protection locked="0"/>
    </xf>
    <xf numFmtId="49" fontId="10" fillId="4" borderId="46" xfId="0" applyNumberFormat="1" applyFont="1" applyFill="1" applyBorder="1" applyAlignment="1">
      <alignment horizontal="center" vertical="center"/>
    </xf>
    <xf numFmtId="193" fontId="10" fillId="3" borderId="73" xfId="0" applyNumberFormat="1" applyFont="1" applyFill="1" applyBorder="1" applyAlignment="1">
      <alignment horizontal="right" vertical="center" shrinkToFit="1"/>
    </xf>
    <xf numFmtId="193" fontId="10" fillId="3" borderId="38" xfId="0" applyNumberFormat="1" applyFont="1" applyFill="1" applyBorder="1" applyAlignment="1">
      <alignment horizontal="right" vertical="center" shrinkToFit="1"/>
    </xf>
    <xf numFmtId="193" fontId="10" fillId="3" borderId="70" xfId="0" applyNumberFormat="1" applyFont="1" applyFill="1" applyBorder="1" applyAlignment="1">
      <alignment horizontal="right" vertical="center" shrinkToFit="1"/>
    </xf>
    <xf numFmtId="193" fontId="10" fillId="3" borderId="187" xfId="0" applyNumberFormat="1" applyFont="1" applyFill="1" applyBorder="1" applyAlignment="1">
      <alignment horizontal="right" vertical="center" shrinkToFit="1"/>
    </xf>
    <xf numFmtId="49" fontId="41" fillId="0" borderId="0" xfId="0" applyNumberFormat="1" applyFont="1" applyAlignment="1">
      <alignment vertical="top"/>
    </xf>
    <xf numFmtId="49" fontId="17" fillId="0" borderId="0" xfId="0" applyNumberFormat="1" applyFont="1" applyAlignment="1">
      <alignment vertical="top"/>
    </xf>
    <xf numFmtId="193" fontId="10" fillId="3" borderId="32" xfId="0" applyNumberFormat="1" applyFont="1" applyFill="1" applyBorder="1" applyAlignment="1">
      <alignment vertical="center" shrinkToFit="1"/>
    </xf>
    <xf numFmtId="193" fontId="10" fillId="3" borderId="88" xfId="0" applyNumberFormat="1" applyFont="1" applyFill="1" applyBorder="1" applyAlignment="1">
      <alignment horizontal="right" vertical="center" shrinkToFit="1"/>
    </xf>
    <xf numFmtId="193" fontId="10" fillId="3" borderId="35" xfId="0" applyNumberFormat="1" applyFont="1" applyFill="1" applyBorder="1" applyAlignment="1">
      <alignment vertical="center" shrinkToFit="1"/>
    </xf>
    <xf numFmtId="178" fontId="10" fillId="3" borderId="19" xfId="0" applyNumberFormat="1" applyFont="1" applyFill="1" applyBorder="1">
      <alignment vertical="center"/>
    </xf>
    <xf numFmtId="193" fontId="10" fillId="3" borderId="56" xfId="0" applyNumberFormat="1" applyFont="1" applyFill="1" applyBorder="1" applyAlignment="1">
      <alignment vertical="center" shrinkToFit="1"/>
    </xf>
    <xf numFmtId="193" fontId="10" fillId="3" borderId="85" xfId="0" applyNumberFormat="1" applyFont="1" applyFill="1" applyBorder="1" applyAlignment="1">
      <alignment vertical="center" shrinkToFit="1"/>
    </xf>
    <xf numFmtId="193" fontId="10" fillId="3" borderId="126" xfId="0" applyNumberFormat="1" applyFont="1" applyFill="1" applyBorder="1" applyAlignment="1">
      <alignment vertical="center" shrinkToFit="1"/>
    </xf>
    <xf numFmtId="178" fontId="10" fillId="3" borderId="174" xfId="0" applyNumberFormat="1" applyFont="1" applyFill="1" applyBorder="1" applyAlignment="1">
      <alignment horizontal="right" vertical="center"/>
    </xf>
    <xf numFmtId="193" fontId="10" fillId="3" borderId="177" xfId="0" applyNumberFormat="1" applyFont="1" applyFill="1" applyBorder="1" applyAlignment="1">
      <alignment horizontal="right" vertical="center" shrinkToFit="1"/>
    </xf>
    <xf numFmtId="193" fontId="10" fillId="3" borderId="168" xfId="0" applyNumberFormat="1" applyFont="1" applyFill="1" applyBorder="1" applyAlignment="1">
      <alignment horizontal="right" vertical="center" shrinkToFit="1"/>
    </xf>
    <xf numFmtId="178" fontId="10" fillId="3" borderId="0" xfId="0" applyNumberFormat="1" applyFont="1" applyFill="1" applyAlignment="1">
      <alignment horizontal="right" vertical="center" shrinkToFit="1"/>
    </xf>
    <xf numFmtId="0" fontId="24" fillId="0" borderId="1" xfId="0" applyFont="1" applyBorder="1">
      <alignment vertical="center"/>
    </xf>
    <xf numFmtId="0" fontId="26" fillId="0" borderId="0" xfId="0" applyFont="1">
      <alignment vertical="center"/>
    </xf>
    <xf numFmtId="0" fontId="22" fillId="0" borderId="0" xfId="0" applyFont="1">
      <alignment vertical="center"/>
    </xf>
    <xf numFmtId="0" fontId="10" fillId="0" borderId="1" xfId="0" applyFont="1" applyBorder="1">
      <alignment vertical="center"/>
    </xf>
    <xf numFmtId="0" fontId="28" fillId="0" borderId="0" xfId="0" applyFont="1" applyAlignment="1">
      <alignment vertical="top"/>
    </xf>
    <xf numFmtId="0" fontId="28" fillId="0" borderId="0" xfId="0" applyFont="1">
      <alignment vertical="center"/>
    </xf>
    <xf numFmtId="0" fontId="28" fillId="0" borderId="16" xfId="0" applyFont="1" applyBorder="1">
      <alignment vertical="center"/>
    </xf>
    <xf numFmtId="0" fontId="23" fillId="0" borderId="26" xfId="0" applyFont="1" applyBorder="1">
      <alignment vertical="center"/>
    </xf>
    <xf numFmtId="49" fontId="22" fillId="0" borderId="0" xfId="0" applyNumberFormat="1" applyFont="1" applyProtection="1">
      <alignment vertical="center"/>
      <protection locked="0"/>
    </xf>
    <xf numFmtId="0" fontId="22" fillId="0" borderId="0" xfId="0" applyFont="1" applyProtection="1">
      <alignment vertical="center"/>
      <protection locked="0"/>
    </xf>
    <xf numFmtId="0" fontId="31" fillId="0" borderId="0" xfId="0" applyFont="1">
      <alignment vertical="center"/>
    </xf>
    <xf numFmtId="0" fontId="43" fillId="0" borderId="26" xfId="0" applyFont="1" applyBorder="1">
      <alignment vertical="center"/>
    </xf>
    <xf numFmtId="0" fontId="43" fillId="0" borderId="26" xfId="0" applyFont="1" applyBorder="1" applyAlignment="1">
      <alignment vertical="center" wrapText="1"/>
    </xf>
    <xf numFmtId="0" fontId="10" fillId="0" borderId="0" xfId="0" applyFont="1" applyAlignment="1">
      <alignment horizontal="center" vertical="center"/>
    </xf>
    <xf numFmtId="0" fontId="24" fillId="2" borderId="58" xfId="3" applyFont="1" applyFill="1" applyBorder="1">
      <alignment vertical="center"/>
    </xf>
    <xf numFmtId="0" fontId="41" fillId="0" borderId="0" xfId="0" applyFont="1" applyAlignment="1">
      <alignment vertical="top" wrapText="1"/>
    </xf>
    <xf numFmtId="0" fontId="17" fillId="0" borderId="0" xfId="0" applyFont="1" applyAlignment="1">
      <alignment vertical="top" wrapText="1"/>
    </xf>
    <xf numFmtId="0" fontId="23" fillId="0" borderId="0" xfId="0" applyFont="1" applyAlignment="1">
      <alignment vertical="center" wrapText="1"/>
    </xf>
    <xf numFmtId="0" fontId="30" fillId="0" borderId="0" xfId="0" applyFont="1">
      <alignment vertical="center"/>
    </xf>
    <xf numFmtId="0" fontId="17" fillId="11" borderId="0" xfId="0" applyFont="1" applyFill="1">
      <alignment vertical="center"/>
    </xf>
    <xf numFmtId="0" fontId="17" fillId="0" borderId="28" xfId="0" applyFont="1" applyBorder="1">
      <alignment vertical="center"/>
    </xf>
    <xf numFmtId="0" fontId="26" fillId="0" borderId="26" xfId="0" applyFont="1" applyBorder="1" applyAlignment="1">
      <alignment vertical="center" wrapText="1"/>
    </xf>
    <xf numFmtId="0" fontId="41" fillId="0" borderId="0" xfId="0" applyFont="1">
      <alignment vertical="center"/>
    </xf>
    <xf numFmtId="0" fontId="26" fillId="0" borderId="0" xfId="0" applyFont="1" applyAlignment="1">
      <alignment vertical="center" wrapText="1"/>
    </xf>
    <xf numFmtId="0" fontId="10" fillId="4" borderId="62" xfId="0" applyFont="1" applyFill="1" applyBorder="1" applyAlignment="1" applyProtection="1">
      <alignment vertical="center" textRotation="255"/>
      <protection locked="0"/>
    </xf>
    <xf numFmtId="0" fontId="44" fillId="0" borderId="0" xfId="0" applyFont="1" applyAlignment="1" applyProtection="1">
      <alignment vertical="top"/>
      <protection locked="0"/>
    </xf>
    <xf numFmtId="0" fontId="10" fillId="0" borderId="0" xfId="0" applyFont="1" applyAlignment="1" applyProtection="1">
      <alignment vertical="center" textRotation="255"/>
      <protection locked="0"/>
    </xf>
    <xf numFmtId="0" fontId="10" fillId="0" borderId="0" xfId="0" applyFont="1" applyAlignment="1" applyProtection="1">
      <alignment horizontal="center" vertical="center" textRotation="255" wrapText="1"/>
      <protection locked="0"/>
    </xf>
    <xf numFmtId="0" fontId="10" fillId="4" borderId="63" xfId="0" applyFont="1" applyFill="1" applyBorder="1" applyAlignment="1" applyProtection="1">
      <alignment vertical="center" textRotation="255"/>
      <protection locked="0"/>
    </xf>
    <xf numFmtId="0" fontId="10" fillId="4" borderId="134" xfId="0" applyFont="1" applyFill="1" applyBorder="1" applyAlignment="1" applyProtection="1">
      <alignment vertical="center" textRotation="255"/>
      <protection locked="0"/>
    </xf>
    <xf numFmtId="0" fontId="10" fillId="0" borderId="0" xfId="0" applyFont="1" applyAlignment="1">
      <alignment horizontal="left" vertical="top" wrapText="1"/>
    </xf>
    <xf numFmtId="0" fontId="38" fillId="0" borderId="0" xfId="0" applyFont="1" applyAlignment="1">
      <alignment vertical="center" wrapText="1"/>
    </xf>
    <xf numFmtId="0" fontId="24" fillId="0" borderId="0" xfId="0" applyFont="1">
      <alignment vertical="center"/>
    </xf>
    <xf numFmtId="0" fontId="23" fillId="4" borderId="189" xfId="0" applyFont="1" applyFill="1" applyBorder="1" applyProtection="1">
      <alignment vertical="center"/>
      <protection locked="0"/>
    </xf>
    <xf numFmtId="0" fontId="23" fillId="4" borderId="130" xfId="0" applyFont="1" applyFill="1" applyBorder="1">
      <alignment vertical="center"/>
    </xf>
    <xf numFmtId="0" fontId="23" fillId="4" borderId="188" xfId="0" applyFont="1" applyFill="1" applyBorder="1">
      <alignment vertical="center"/>
    </xf>
    <xf numFmtId="0" fontId="10" fillId="0" borderId="64" xfId="0" applyFont="1" applyBorder="1">
      <alignment vertical="center"/>
    </xf>
    <xf numFmtId="0" fontId="10" fillId="0" borderId="15" xfId="0" applyFont="1" applyBorder="1" applyAlignment="1">
      <alignment vertical="center" wrapText="1"/>
    </xf>
    <xf numFmtId="0" fontId="10" fillId="0" borderId="27" xfId="0" applyFont="1" applyBorder="1" applyAlignment="1">
      <alignment vertical="center" wrapText="1"/>
    </xf>
    <xf numFmtId="0" fontId="10" fillId="0" borderId="26" xfId="0" applyFont="1" applyBorder="1">
      <alignment vertical="center"/>
    </xf>
    <xf numFmtId="0" fontId="10" fillId="0" borderId="28" xfId="0" applyFont="1" applyBorder="1" applyAlignment="1">
      <alignment vertical="center" wrapText="1"/>
    </xf>
    <xf numFmtId="0" fontId="23" fillId="4" borderId="130" xfId="0" applyFont="1" applyFill="1" applyBorder="1" applyAlignment="1" applyProtection="1">
      <alignment vertical="center" wrapText="1"/>
      <protection locked="0"/>
    </xf>
    <xf numFmtId="0" fontId="23" fillId="4" borderId="188" xfId="0" applyFont="1" applyFill="1" applyBorder="1" applyAlignment="1" applyProtection="1">
      <alignment vertical="center" wrapText="1"/>
      <protection locked="0"/>
    </xf>
    <xf numFmtId="0" fontId="53" fillId="0" borderId="0" xfId="0" applyFont="1">
      <alignment vertical="center"/>
    </xf>
    <xf numFmtId="0" fontId="10" fillId="0" borderId="26" xfId="0" applyFont="1" applyBorder="1" applyAlignment="1">
      <alignment vertical="top"/>
    </xf>
    <xf numFmtId="0" fontId="24" fillId="0" borderId="28" xfId="0" applyFont="1" applyBorder="1" applyAlignment="1">
      <alignment vertical="top"/>
    </xf>
    <xf numFmtId="0" fontId="38" fillId="0" borderId="0" xfId="0" applyFont="1" applyAlignment="1">
      <alignment horizontal="center" vertical="center" textRotation="255" wrapText="1"/>
    </xf>
    <xf numFmtId="0" fontId="22" fillId="0" borderId="0" xfId="0" applyFont="1" applyAlignment="1">
      <alignment vertical="center" wrapText="1"/>
    </xf>
    <xf numFmtId="0" fontId="37" fillId="0" borderId="0" xfId="0" applyFont="1" applyAlignment="1">
      <alignment vertical="center" wrapText="1"/>
    </xf>
    <xf numFmtId="0" fontId="22" fillId="0" borderId="0" xfId="0" applyFont="1" applyAlignment="1" applyProtection="1">
      <alignment vertical="center" wrapText="1"/>
      <protection locked="0"/>
    </xf>
    <xf numFmtId="0" fontId="10" fillId="4" borderId="42" xfId="3" applyFont="1" applyFill="1" applyBorder="1" applyAlignment="1">
      <alignment horizontal="left" vertical="center"/>
    </xf>
    <xf numFmtId="0" fontId="10" fillId="4" borderId="3" xfId="3" applyFont="1" applyFill="1" applyBorder="1">
      <alignment vertical="center"/>
    </xf>
    <xf numFmtId="0" fontId="10" fillId="4" borderId="103" xfId="0" applyFont="1" applyFill="1" applyBorder="1" applyAlignment="1">
      <alignment vertical="center" shrinkToFit="1"/>
    </xf>
    <xf numFmtId="0" fontId="10" fillId="4" borderId="15" xfId="3" applyFont="1" applyFill="1" applyBorder="1" applyAlignment="1">
      <alignment horizontal="left" vertical="center"/>
    </xf>
    <xf numFmtId="0" fontId="10" fillId="4" borderId="94" xfId="3" applyFont="1" applyFill="1" applyBorder="1" applyAlignment="1">
      <alignment horizontal="left" vertical="center"/>
    </xf>
    <xf numFmtId="0" fontId="10" fillId="4" borderId="9" xfId="0" applyFont="1" applyFill="1" applyBorder="1">
      <alignment vertical="center"/>
    </xf>
    <xf numFmtId="0" fontId="10" fillId="4" borderId="31" xfId="3" applyFont="1" applyFill="1" applyBorder="1" applyAlignment="1">
      <alignment vertical="center" shrinkToFit="1"/>
    </xf>
    <xf numFmtId="0" fontId="10" fillId="4" borderId="51" xfId="3" applyFont="1" applyFill="1" applyBorder="1" applyAlignment="1">
      <alignment horizontal="left" vertical="center"/>
    </xf>
    <xf numFmtId="0" fontId="10" fillId="4" borderId="68" xfId="3" applyFont="1" applyFill="1" applyBorder="1" applyAlignment="1">
      <alignment horizontal="left" vertical="center"/>
    </xf>
    <xf numFmtId="0" fontId="10" fillId="4" borderId="10" xfId="0" applyFont="1" applyFill="1" applyBorder="1">
      <alignment vertical="center"/>
    </xf>
    <xf numFmtId="0" fontId="10" fillId="4" borderId="66" xfId="3" applyFont="1" applyFill="1" applyBorder="1" applyAlignment="1">
      <alignment vertical="center" shrinkToFit="1"/>
    </xf>
    <xf numFmtId="0" fontId="10" fillId="4" borderId="67" xfId="3" applyFont="1" applyFill="1" applyBorder="1" applyAlignment="1">
      <alignment horizontal="left" vertical="center"/>
    </xf>
    <xf numFmtId="0" fontId="10" fillId="4" borderId="71" xfId="3" applyFont="1" applyFill="1" applyBorder="1" applyAlignment="1">
      <alignment horizontal="left" vertical="center"/>
    </xf>
    <xf numFmtId="0" fontId="10" fillId="4" borderId="41" xfId="3" applyFont="1" applyFill="1" applyBorder="1">
      <alignment vertical="center"/>
    </xf>
    <xf numFmtId="0" fontId="10" fillId="4" borderId="53" xfId="0" applyFont="1" applyFill="1" applyBorder="1" applyAlignment="1">
      <alignment vertical="center" shrinkToFit="1"/>
    </xf>
    <xf numFmtId="0" fontId="10" fillId="4" borderId="39" xfId="3" applyFont="1" applyFill="1" applyBorder="1" applyAlignment="1">
      <alignment horizontal="left" vertical="center"/>
    </xf>
    <xf numFmtId="0" fontId="10" fillId="4" borderId="30" xfId="3" applyFont="1" applyFill="1" applyBorder="1">
      <alignment vertical="center"/>
    </xf>
    <xf numFmtId="0" fontId="10" fillId="4" borderId="17" xfId="3" applyFont="1" applyFill="1" applyBorder="1">
      <alignment vertical="center"/>
    </xf>
    <xf numFmtId="0" fontId="10" fillId="4" borderId="24" xfId="0" applyFont="1" applyFill="1" applyBorder="1">
      <alignment vertical="center"/>
    </xf>
    <xf numFmtId="0" fontId="10" fillId="4" borderId="33" xfId="3" applyFont="1" applyFill="1" applyBorder="1">
      <alignment vertical="center"/>
    </xf>
    <xf numFmtId="0" fontId="10" fillId="4" borderId="34" xfId="0" applyFont="1" applyFill="1" applyBorder="1">
      <alignment vertical="center"/>
    </xf>
    <xf numFmtId="178" fontId="10" fillId="3" borderId="30" xfId="4" applyNumberFormat="1" applyFont="1" applyFill="1" applyBorder="1" applyAlignment="1" applyProtection="1">
      <alignment horizontal="right" vertical="center" shrinkToFit="1"/>
    </xf>
    <xf numFmtId="178" fontId="10" fillId="3" borderId="33" xfId="4" applyNumberFormat="1" applyFont="1" applyFill="1" applyBorder="1" applyAlignment="1" applyProtection="1">
      <alignment horizontal="right" vertical="center" shrinkToFit="1"/>
    </xf>
    <xf numFmtId="178" fontId="10" fillId="3" borderId="17" xfId="4" applyNumberFormat="1" applyFont="1" applyFill="1" applyBorder="1" applyAlignment="1" applyProtection="1">
      <alignment horizontal="right" vertical="center" shrinkToFit="1"/>
    </xf>
    <xf numFmtId="178" fontId="10" fillId="3" borderId="46" xfId="4" applyNumberFormat="1" applyFont="1" applyFill="1" applyBorder="1" applyAlignment="1" applyProtection="1">
      <alignment horizontal="right" vertical="center" shrinkToFit="1"/>
    </xf>
    <xf numFmtId="178" fontId="10" fillId="3" borderId="31" xfId="4" applyNumberFormat="1" applyFont="1" applyFill="1" applyBorder="1" applyAlignment="1" applyProtection="1">
      <alignment horizontal="right" vertical="center" shrinkToFit="1"/>
    </xf>
    <xf numFmtId="195" fontId="9" fillId="4" borderId="3" xfId="4" applyNumberFormat="1" applyFont="1" applyFill="1" applyBorder="1" applyAlignment="1" applyProtection="1">
      <alignment horizontal="center" vertical="center"/>
      <protection locked="0"/>
    </xf>
    <xf numFmtId="195" fontId="9" fillId="4" borderId="4" xfId="4" applyNumberFormat="1" applyFont="1" applyFill="1" applyBorder="1" applyAlignment="1" applyProtection="1">
      <alignment horizontal="center" vertical="center"/>
    </xf>
    <xf numFmtId="185" fontId="55" fillId="0" borderId="69" xfId="4" applyNumberFormat="1" applyFont="1" applyFill="1" applyBorder="1" applyAlignment="1" applyProtection="1">
      <alignment horizontal="center" vertical="center"/>
      <protection locked="0"/>
    </xf>
    <xf numFmtId="185" fontId="55" fillId="0" borderId="90" xfId="4" applyNumberFormat="1" applyFont="1" applyFill="1" applyBorder="1" applyAlignment="1" applyProtection="1">
      <alignment horizontal="center" vertical="center"/>
    </xf>
    <xf numFmtId="0" fontId="54" fillId="4" borderId="30" xfId="0" applyFont="1" applyFill="1" applyBorder="1" applyAlignment="1" applyProtection="1">
      <alignment horizontal="right" vertical="center" shrinkToFit="1"/>
      <protection locked="0"/>
    </xf>
    <xf numFmtId="0" fontId="54" fillId="4" borderId="17" xfId="0" applyFont="1" applyFill="1" applyBorder="1" applyAlignment="1" applyProtection="1">
      <alignment horizontal="right" vertical="center" shrinkToFit="1"/>
      <protection locked="0"/>
    </xf>
    <xf numFmtId="0" fontId="10" fillId="3" borderId="28" xfId="3" applyFont="1" applyFill="1" applyBorder="1" applyProtection="1">
      <alignment vertical="center"/>
      <protection locked="0"/>
    </xf>
    <xf numFmtId="0" fontId="56" fillId="0" borderId="0" xfId="0" applyFont="1" applyAlignment="1">
      <alignment vertical="top" wrapText="1"/>
    </xf>
    <xf numFmtId="0" fontId="31" fillId="0" borderId="0" xfId="3" applyFont="1" applyAlignment="1" applyProtection="1">
      <alignment horizontal="left" vertical="top"/>
      <protection locked="0"/>
    </xf>
    <xf numFmtId="0" fontId="13" fillId="0" borderId="0" xfId="5" applyFont="1" applyAlignment="1">
      <alignment vertical="center"/>
    </xf>
    <xf numFmtId="0" fontId="14" fillId="0" borderId="0" xfId="5" applyFont="1"/>
    <xf numFmtId="185" fontId="14" fillId="0" borderId="7" xfId="6" applyNumberFormat="1" applyFont="1" applyFill="1" applyBorder="1" applyAlignment="1" applyProtection="1">
      <alignment horizontal="center" vertical="center"/>
    </xf>
    <xf numFmtId="195" fontId="13" fillId="4" borderId="4" xfId="4" applyNumberFormat="1" applyFont="1" applyFill="1" applyBorder="1" applyAlignment="1" applyProtection="1">
      <alignment horizontal="center" vertical="center"/>
    </xf>
    <xf numFmtId="0" fontId="54" fillId="0" borderId="0" xfId="3" applyFont="1" applyAlignment="1">
      <alignment vertical="top" wrapText="1"/>
    </xf>
    <xf numFmtId="0" fontId="12" fillId="0" borderId="16" xfId="3" applyFont="1" applyBorder="1" applyAlignment="1" applyProtection="1">
      <alignment vertical="top" wrapText="1"/>
      <protection locked="0"/>
    </xf>
    <xf numFmtId="0" fontId="34" fillId="0" borderId="0" xfId="0" applyFont="1" applyAlignment="1">
      <alignment horizontal="center" vertical="center"/>
    </xf>
    <xf numFmtId="0" fontId="25" fillId="0" borderId="0" xfId="0" applyFont="1">
      <alignment vertical="center"/>
    </xf>
    <xf numFmtId="0" fontId="41" fillId="0" borderId="0" xfId="0" applyFont="1" applyAlignment="1">
      <alignment horizontal="left" vertical="center"/>
    </xf>
    <xf numFmtId="0" fontId="25" fillId="0" borderId="38" xfId="0" applyFont="1" applyBorder="1">
      <alignment vertical="center"/>
    </xf>
    <xf numFmtId="0" fontId="60" fillId="6" borderId="1" xfId="0" applyFont="1" applyFill="1" applyBorder="1" applyAlignment="1">
      <alignment horizontal="center" vertical="center" shrinkToFit="1"/>
    </xf>
    <xf numFmtId="38" fontId="61" fillId="12" borderId="1" xfId="4" applyFont="1" applyFill="1" applyBorder="1" applyAlignment="1">
      <alignment horizontal="center" vertical="center"/>
    </xf>
    <xf numFmtId="180" fontId="61" fillId="12" borderId="1" xfId="10" applyNumberFormat="1" applyFont="1" applyFill="1" applyBorder="1" applyAlignment="1">
      <alignment horizontal="center" vertical="center"/>
    </xf>
    <xf numFmtId="0" fontId="60" fillId="0" borderId="0" xfId="0" applyFont="1" applyAlignment="1">
      <alignment horizontal="center" vertical="center"/>
    </xf>
    <xf numFmtId="0" fontId="60" fillId="0" borderId="0" xfId="0" applyFont="1">
      <alignment vertical="center"/>
    </xf>
    <xf numFmtId="0" fontId="29" fillId="0" borderId="0" xfId="0" applyFont="1">
      <alignment vertical="center"/>
    </xf>
    <xf numFmtId="0" fontId="62" fillId="0" borderId="0" xfId="0" applyFont="1">
      <alignment vertical="center"/>
    </xf>
    <xf numFmtId="0" fontId="60" fillId="6" borderId="40" xfId="0" applyFont="1" applyFill="1" applyBorder="1" applyAlignment="1">
      <alignment horizontal="center" vertical="center"/>
    </xf>
    <xf numFmtId="0" fontId="60" fillId="6" borderId="41" xfId="0" applyFont="1" applyFill="1" applyBorder="1" applyAlignment="1">
      <alignment horizontal="center" vertical="center"/>
    </xf>
    <xf numFmtId="0" fontId="60" fillId="6" borderId="53" xfId="0" applyFont="1" applyFill="1" applyBorder="1" applyAlignment="1">
      <alignment horizontal="center" vertical="center"/>
    </xf>
    <xf numFmtId="0" fontId="60" fillId="6" borderId="14" xfId="0" applyFont="1" applyFill="1" applyBorder="1" applyAlignment="1">
      <alignment horizontal="center" vertical="center"/>
    </xf>
    <xf numFmtId="38" fontId="62" fillId="12" borderId="41" xfId="4" applyFont="1" applyFill="1" applyBorder="1" applyAlignment="1">
      <alignment horizontal="center" vertical="center"/>
    </xf>
    <xf numFmtId="38" fontId="61" fillId="12" borderId="14" xfId="4" applyFont="1" applyFill="1" applyBorder="1" applyAlignment="1">
      <alignment horizontal="center" vertical="center"/>
    </xf>
    <xf numFmtId="0" fontId="60" fillId="6" borderId="40" xfId="0" applyFont="1" applyFill="1" applyBorder="1" applyAlignment="1">
      <alignment horizontal="center" vertical="center" shrinkToFit="1"/>
    </xf>
    <xf numFmtId="0" fontId="60" fillId="6" borderId="41" xfId="0" applyFont="1" applyFill="1" applyBorder="1" applyAlignment="1">
      <alignment horizontal="center" vertical="center" shrinkToFit="1"/>
    </xf>
    <xf numFmtId="0" fontId="60" fillId="6" borderId="14" xfId="0" applyFont="1" applyFill="1" applyBorder="1" applyAlignment="1">
      <alignment horizontal="center" vertical="center" shrinkToFit="1"/>
    </xf>
    <xf numFmtId="180" fontId="60" fillId="6" borderId="40" xfId="0" applyNumberFormat="1" applyFont="1" applyFill="1" applyBorder="1" applyAlignment="1">
      <alignment horizontal="center" vertical="center" shrinkToFit="1"/>
    </xf>
    <xf numFmtId="180" fontId="63" fillId="6" borderId="41" xfId="0" applyNumberFormat="1" applyFont="1" applyFill="1" applyBorder="1" applyAlignment="1">
      <alignment horizontal="center" vertical="center" shrinkToFit="1"/>
    </xf>
    <xf numFmtId="0" fontId="63" fillId="6" borderId="14" xfId="0" applyFont="1" applyFill="1" applyBorder="1" applyAlignment="1">
      <alignment horizontal="center" vertical="center" shrinkToFit="1"/>
    </xf>
    <xf numFmtId="56" fontId="64" fillId="12" borderId="201" xfId="0" applyNumberFormat="1" applyFont="1" applyFill="1" applyBorder="1" applyAlignment="1">
      <alignment horizontal="center" vertical="center"/>
    </xf>
    <xf numFmtId="196" fontId="64" fillId="12" borderId="202" xfId="0" applyNumberFormat="1" applyFont="1" applyFill="1" applyBorder="1" applyAlignment="1">
      <alignment horizontal="center" vertical="center"/>
    </xf>
    <xf numFmtId="20" fontId="64" fillId="12" borderId="203" xfId="0" applyNumberFormat="1" applyFont="1" applyFill="1" applyBorder="1" applyAlignment="1">
      <alignment horizontal="center" vertical="center"/>
    </xf>
    <xf numFmtId="0" fontId="64" fillId="12" borderId="201" xfId="0" quotePrefix="1" applyFont="1" applyFill="1" applyBorder="1" applyAlignment="1">
      <alignment horizontal="center" vertical="center"/>
    </xf>
    <xf numFmtId="0" fontId="65" fillId="12" borderId="202" xfId="0" applyFont="1" applyFill="1" applyBorder="1" applyAlignment="1">
      <alignment horizontal="center" vertical="center"/>
    </xf>
    <xf numFmtId="0" fontId="64" fillId="12" borderId="202" xfId="0" quotePrefix="1" applyFont="1" applyFill="1" applyBorder="1" applyAlignment="1">
      <alignment horizontal="center" vertical="center"/>
    </xf>
    <xf numFmtId="0" fontId="64" fillId="12" borderId="203" xfId="0" applyFont="1" applyFill="1" applyBorder="1" applyAlignment="1">
      <alignment horizontal="center" vertical="center"/>
    </xf>
    <xf numFmtId="180" fontId="64" fillId="12" borderId="201" xfId="0" applyNumberFormat="1" applyFont="1" applyFill="1" applyBorder="1" applyAlignment="1">
      <alignment horizontal="center" vertical="center"/>
    </xf>
    <xf numFmtId="180" fontId="64" fillId="12" borderId="203" xfId="0" applyNumberFormat="1" applyFont="1" applyFill="1" applyBorder="1" applyAlignment="1">
      <alignment horizontal="center" vertical="center"/>
    </xf>
    <xf numFmtId="31" fontId="25" fillId="0" borderId="94" xfId="0" applyNumberFormat="1" applyFont="1" applyBorder="1" applyAlignment="1">
      <alignment horizontal="center" vertical="center"/>
    </xf>
    <xf numFmtId="196" fontId="25" fillId="3" borderId="96" xfId="0" applyNumberFormat="1" applyFont="1" applyFill="1" applyBorder="1" applyAlignment="1">
      <alignment horizontal="center" vertical="center"/>
    </xf>
    <xf numFmtId="20" fontId="25" fillId="0" borderId="89" xfId="0" applyNumberFormat="1" applyFont="1" applyBorder="1" applyAlignment="1">
      <alignment horizontal="center" vertical="center"/>
    </xf>
    <xf numFmtId="38" fontId="25" fillId="0" borderId="94" xfId="4" applyFont="1" applyFill="1" applyBorder="1" applyAlignment="1">
      <alignment horizontal="center" vertical="center"/>
    </xf>
    <xf numFmtId="0" fontId="62" fillId="12" borderId="96" xfId="0" applyFont="1" applyFill="1" applyBorder="1" applyAlignment="1">
      <alignment horizontal="center" vertical="center"/>
    </xf>
    <xf numFmtId="38" fontId="25" fillId="0" borderId="96" xfId="4" applyFont="1" applyFill="1" applyBorder="1" applyAlignment="1">
      <alignment horizontal="center" vertical="center"/>
    </xf>
    <xf numFmtId="38" fontId="61" fillId="12" borderId="89" xfId="4" applyFont="1" applyFill="1" applyBorder="1" applyAlignment="1">
      <alignment horizontal="center" vertical="center"/>
    </xf>
    <xf numFmtId="180" fontId="60" fillId="12" borderId="94" xfId="0" applyNumberFormat="1" applyFont="1" applyFill="1" applyBorder="1" applyAlignment="1">
      <alignment horizontal="center" vertical="center"/>
    </xf>
    <xf numFmtId="180" fontId="60" fillId="12" borderId="89" xfId="0" applyNumberFormat="1" applyFont="1" applyFill="1" applyBorder="1" applyAlignment="1">
      <alignment horizontal="center" vertical="center"/>
    </xf>
    <xf numFmtId="31" fontId="25" fillId="0" borderId="20" xfId="0" applyNumberFormat="1" applyFont="1" applyBorder="1" applyAlignment="1">
      <alignment horizontal="center" vertical="center"/>
    </xf>
    <xf numFmtId="196" fontId="25" fillId="3" borderId="12" xfId="0" applyNumberFormat="1" applyFont="1" applyFill="1" applyBorder="1" applyAlignment="1">
      <alignment horizontal="center" vertical="center"/>
    </xf>
    <xf numFmtId="20" fontId="25" fillId="0" borderId="5" xfId="0" applyNumberFormat="1" applyFont="1" applyBorder="1" applyAlignment="1">
      <alignment horizontal="center" vertical="center"/>
    </xf>
    <xf numFmtId="38" fontId="25" fillId="0" borderId="20" xfId="4" applyFont="1" applyFill="1" applyBorder="1" applyAlignment="1">
      <alignment horizontal="center" vertical="center"/>
    </xf>
    <xf numFmtId="0" fontId="62" fillId="12" borderId="12" xfId="0" applyFont="1" applyFill="1" applyBorder="1" applyAlignment="1">
      <alignment horizontal="center" vertical="center"/>
    </xf>
    <xf numFmtId="38" fontId="25" fillId="0" borderId="12" xfId="4" applyFont="1" applyFill="1" applyBorder="1" applyAlignment="1">
      <alignment horizontal="center" vertical="center"/>
    </xf>
    <xf numFmtId="38" fontId="61" fillId="12" borderId="5" xfId="4" applyFont="1" applyFill="1" applyBorder="1" applyAlignment="1">
      <alignment horizontal="center" vertical="center"/>
    </xf>
    <xf numFmtId="180" fontId="60" fillId="12" borderId="20" xfId="0" applyNumberFormat="1" applyFont="1" applyFill="1" applyBorder="1" applyAlignment="1">
      <alignment horizontal="center" vertical="center"/>
    </xf>
    <xf numFmtId="180" fontId="60" fillId="12" borderId="5" xfId="0" applyNumberFormat="1" applyFont="1" applyFill="1" applyBorder="1" applyAlignment="1">
      <alignment horizontal="center" vertical="center"/>
    </xf>
    <xf numFmtId="31" fontId="25" fillId="0" borderId="68" xfId="0" applyNumberFormat="1" applyFont="1" applyBorder="1" applyAlignment="1">
      <alignment horizontal="center" vertical="center"/>
    </xf>
    <xf numFmtId="20" fontId="25" fillId="0" borderId="90" xfId="0" applyNumberFormat="1" applyFont="1" applyBorder="1" applyAlignment="1">
      <alignment horizontal="center" vertical="center"/>
    </xf>
    <xf numFmtId="38" fontId="25" fillId="0" borderId="68" xfId="4" applyFont="1" applyFill="1" applyBorder="1" applyAlignment="1">
      <alignment horizontal="center" vertical="center"/>
    </xf>
    <xf numFmtId="0" fontId="62" fillId="12" borderId="69" xfId="0" applyFont="1" applyFill="1" applyBorder="1" applyAlignment="1">
      <alignment horizontal="center" vertical="center"/>
    </xf>
    <xf numFmtId="38" fontId="25" fillId="0" borderId="69" xfId="4" applyFont="1" applyFill="1" applyBorder="1" applyAlignment="1">
      <alignment horizontal="center" vertical="center"/>
    </xf>
    <xf numFmtId="38" fontId="61" fillId="12" borderId="90" xfId="4" applyFont="1" applyFill="1" applyBorder="1" applyAlignment="1">
      <alignment horizontal="center" vertical="center"/>
    </xf>
    <xf numFmtId="180" fontId="60" fillId="12" borderId="68" xfId="0" applyNumberFormat="1" applyFont="1" applyFill="1" applyBorder="1" applyAlignment="1">
      <alignment horizontal="center" vertical="center"/>
    </xf>
    <xf numFmtId="180" fontId="60" fillId="12" borderId="90" xfId="0" applyNumberFormat="1" applyFont="1" applyFill="1" applyBorder="1" applyAlignment="1">
      <alignment horizontal="center" vertical="center"/>
    </xf>
    <xf numFmtId="38" fontId="61" fillId="12" borderId="40" xfId="4" applyFont="1" applyFill="1" applyBorder="1" applyAlignment="1">
      <alignment horizontal="center" vertical="center"/>
    </xf>
    <xf numFmtId="0" fontId="62" fillId="12" borderId="41" xfId="0" applyFont="1" applyFill="1" applyBorder="1" applyAlignment="1">
      <alignment horizontal="center" vertical="center"/>
    </xf>
    <xf numFmtId="38" fontId="61" fillId="12" borderId="41" xfId="4" applyFont="1" applyFill="1" applyBorder="1" applyAlignment="1">
      <alignment horizontal="center" vertical="center"/>
    </xf>
    <xf numFmtId="0" fontId="62" fillId="12" borderId="39" xfId="0" applyFont="1" applyFill="1" applyBorder="1" applyAlignment="1">
      <alignment horizontal="center" vertical="center"/>
    </xf>
    <xf numFmtId="56" fontId="17" fillId="0" borderId="0" xfId="0" applyNumberFormat="1" applyFont="1" applyAlignment="1">
      <alignment horizontal="center" vertical="center"/>
    </xf>
    <xf numFmtId="0" fontId="62" fillId="0" borderId="0" xfId="0" applyFont="1" applyAlignment="1">
      <alignment horizontal="center" vertical="center"/>
    </xf>
    <xf numFmtId="180" fontId="60" fillId="12" borderId="40" xfId="0" applyNumberFormat="1" applyFont="1" applyFill="1" applyBorder="1" applyAlignment="1">
      <alignment horizontal="center" vertical="center"/>
    </xf>
    <xf numFmtId="180" fontId="60" fillId="12" borderId="14" xfId="0" applyNumberFormat="1" applyFont="1" applyFill="1" applyBorder="1" applyAlignment="1">
      <alignment horizontal="center" vertical="center"/>
    </xf>
    <xf numFmtId="56" fontId="25" fillId="0" borderId="0" xfId="0" applyNumberFormat="1" applyFont="1" applyAlignment="1">
      <alignment horizontal="center" vertical="center"/>
    </xf>
    <xf numFmtId="38" fontId="61" fillId="0" borderId="0" xfId="4" applyFont="1" applyFill="1" applyBorder="1" applyAlignment="1">
      <alignment horizontal="center" vertical="center"/>
    </xf>
    <xf numFmtId="180" fontId="60" fillId="0" borderId="0" xfId="0" applyNumberFormat="1" applyFont="1" applyAlignment="1">
      <alignment horizontal="center" vertical="center"/>
    </xf>
    <xf numFmtId="0" fontId="67" fillId="0" borderId="0" xfId="0" applyFont="1">
      <alignment vertical="center"/>
    </xf>
    <xf numFmtId="0" fontId="18" fillId="0" borderId="0" xfId="0" applyFont="1">
      <alignment vertical="center"/>
    </xf>
    <xf numFmtId="0" fontId="18" fillId="0" borderId="0" xfId="0" applyFont="1" applyAlignment="1">
      <alignment horizontal="center" vertical="center"/>
    </xf>
    <xf numFmtId="0" fontId="16" fillId="0" borderId="0" xfId="0" applyFont="1" applyAlignment="1">
      <alignment horizontal="right" vertical="center"/>
    </xf>
    <xf numFmtId="192" fontId="16" fillId="0" borderId="0" xfId="0" applyNumberFormat="1" applyFont="1" applyAlignment="1">
      <alignment horizontal="right" vertical="center"/>
    </xf>
    <xf numFmtId="0" fontId="16" fillId="0" borderId="0" xfId="0" applyFont="1" applyAlignment="1">
      <alignment horizontal="left" vertical="center"/>
    </xf>
    <xf numFmtId="49" fontId="16" fillId="3" borderId="0" xfId="0" applyNumberFormat="1" applyFont="1" applyFill="1" applyAlignment="1">
      <alignment horizontal="center" vertical="center"/>
    </xf>
    <xf numFmtId="0" fontId="16" fillId="0" borderId="0" xfId="0" applyFont="1" applyAlignment="1">
      <alignment horizontal="center" vertical="center"/>
    </xf>
    <xf numFmtId="197" fontId="16" fillId="3" borderId="0" xfId="0" applyNumberFormat="1" applyFont="1" applyFill="1" applyAlignment="1">
      <alignment horizontal="center" vertical="center"/>
    </xf>
    <xf numFmtId="0" fontId="16" fillId="0" borderId="0" xfId="0" applyFont="1" applyAlignment="1">
      <alignment horizontal="center" vertical="center" wrapText="1" shrinkToFit="1"/>
    </xf>
    <xf numFmtId="0" fontId="16" fillId="0" borderId="0" xfId="0" applyFont="1" applyAlignment="1">
      <alignment horizontal="center" vertical="center" shrinkToFit="1"/>
    </xf>
    <xf numFmtId="0" fontId="16" fillId="0" borderId="0" xfId="0" applyFont="1" applyAlignment="1">
      <alignment vertical="center" wrapText="1"/>
    </xf>
    <xf numFmtId="0" fontId="16" fillId="0" borderId="0" xfId="0" applyFont="1" applyAlignment="1">
      <alignment horizontal="left" vertical="center" wrapText="1"/>
    </xf>
    <xf numFmtId="0" fontId="19" fillId="0" borderId="0" xfId="0" applyFont="1" applyAlignment="1">
      <alignment horizontal="center" vertical="center" wrapText="1"/>
    </xf>
    <xf numFmtId="198" fontId="20" fillId="0" borderId="0" xfId="0" applyNumberFormat="1" applyFont="1" applyAlignment="1">
      <alignment horizontal="left" vertical="center"/>
    </xf>
    <xf numFmtId="198" fontId="20" fillId="0" borderId="0" xfId="0" applyNumberFormat="1" applyFont="1">
      <alignment vertical="center"/>
    </xf>
    <xf numFmtId="198" fontId="68" fillId="0" borderId="0" xfId="0" applyNumberFormat="1" applyFont="1" applyAlignment="1">
      <alignment horizontal="left" vertical="center"/>
    </xf>
    <xf numFmtId="198" fontId="19" fillId="0" borderId="0" xfId="0" applyNumberFormat="1" applyFont="1" applyAlignment="1">
      <alignment horizontal="left" vertical="center"/>
    </xf>
    <xf numFmtId="198" fontId="19" fillId="0" borderId="0" xfId="0" applyNumberFormat="1" applyFont="1">
      <alignment vertical="center"/>
    </xf>
    <xf numFmtId="0" fontId="70" fillId="0" borderId="0" xfId="0" applyFont="1">
      <alignment vertical="center"/>
    </xf>
    <xf numFmtId="178" fontId="24" fillId="0" borderId="0" xfId="0" applyNumberFormat="1" applyFont="1">
      <alignment vertical="center"/>
    </xf>
    <xf numFmtId="38" fontId="25" fillId="0" borderId="2" xfId="4" applyFont="1" applyFill="1" applyBorder="1" applyAlignment="1">
      <alignment horizontal="center" vertical="center"/>
    </xf>
    <xf numFmtId="0" fontId="62" fillId="12" borderId="3" xfId="0" applyFont="1" applyFill="1" applyBorder="1" applyAlignment="1">
      <alignment horizontal="center" vertical="center"/>
    </xf>
    <xf numFmtId="38" fontId="25" fillId="0" borderId="3" xfId="4" applyFont="1" applyFill="1" applyBorder="1" applyAlignment="1">
      <alignment horizontal="center" vertical="center"/>
    </xf>
    <xf numFmtId="38" fontId="25" fillId="0" borderId="6" xfId="4" applyFont="1" applyFill="1" applyBorder="1" applyAlignment="1">
      <alignment horizontal="center" vertical="center"/>
    </xf>
    <xf numFmtId="0" fontId="62" fillId="12" borderId="13" xfId="0" applyFont="1" applyFill="1" applyBorder="1" applyAlignment="1">
      <alignment horizontal="center" vertical="center"/>
    </xf>
    <xf numFmtId="38" fontId="25" fillId="0" borderId="13" xfId="4" applyFont="1" applyFill="1" applyBorder="1" applyAlignment="1">
      <alignment horizontal="center" vertical="center"/>
    </xf>
    <xf numFmtId="38" fontId="25" fillId="0" borderId="204" xfId="4" applyFont="1" applyFill="1" applyBorder="1" applyAlignment="1">
      <alignment horizontal="center" vertical="center"/>
    </xf>
    <xf numFmtId="0" fontId="62" fillId="12" borderId="205" xfId="0" applyFont="1" applyFill="1" applyBorder="1" applyAlignment="1">
      <alignment horizontal="center" vertical="center"/>
    </xf>
    <xf numFmtId="38" fontId="25" fillId="0" borderId="205" xfId="4" applyFont="1" applyFill="1" applyBorder="1" applyAlignment="1">
      <alignment horizontal="center" vertical="center"/>
    </xf>
    <xf numFmtId="180" fontId="60" fillId="12" borderId="6" xfId="0" applyNumberFormat="1" applyFont="1" applyFill="1" applyBorder="1" applyAlignment="1">
      <alignment horizontal="center" vertical="center"/>
    </xf>
    <xf numFmtId="180" fontId="60" fillId="12" borderId="7" xfId="0" applyNumberFormat="1" applyFont="1" applyFill="1" applyBorder="1" applyAlignment="1">
      <alignment horizontal="center" vertical="center"/>
    </xf>
    <xf numFmtId="180" fontId="60" fillId="12" borderId="2" xfId="0" applyNumberFormat="1" applyFont="1" applyFill="1" applyBorder="1" applyAlignment="1">
      <alignment horizontal="center" vertical="center"/>
    </xf>
    <xf numFmtId="180" fontId="60" fillId="12" borderId="4" xfId="0" applyNumberFormat="1" applyFont="1" applyFill="1" applyBorder="1" applyAlignment="1">
      <alignment horizontal="center" vertical="center"/>
    </xf>
    <xf numFmtId="180" fontId="60" fillId="12" borderId="42" xfId="0" applyNumberFormat="1" applyFont="1" applyFill="1" applyBorder="1" applyAlignment="1">
      <alignment horizontal="center" vertical="center"/>
    </xf>
    <xf numFmtId="180" fontId="60" fillId="12" borderId="82" xfId="0" applyNumberFormat="1" applyFont="1" applyFill="1" applyBorder="1" applyAlignment="1">
      <alignment horizontal="center" vertical="center"/>
    </xf>
    <xf numFmtId="0" fontId="23" fillId="6" borderId="1" xfId="0" applyFont="1" applyFill="1" applyBorder="1" applyAlignment="1" applyProtection="1">
      <alignment horizontal="center" vertical="center"/>
      <protection locked="0"/>
    </xf>
    <xf numFmtId="200" fontId="10" fillId="3" borderId="102" xfId="0" applyNumberFormat="1" applyFont="1" applyFill="1" applyBorder="1" applyAlignment="1">
      <alignment horizontal="right" vertical="center" shrinkToFit="1"/>
    </xf>
    <xf numFmtId="0" fontId="29" fillId="0" borderId="0" xfId="0" applyFont="1" applyAlignment="1">
      <alignment horizontal="left" vertical="center"/>
    </xf>
    <xf numFmtId="38" fontId="25" fillId="3" borderId="40" xfId="4" applyFont="1" applyFill="1" applyBorder="1" applyAlignment="1">
      <alignment horizontal="center" vertical="center"/>
    </xf>
    <xf numFmtId="38" fontId="25" fillId="3" borderId="53" xfId="4" applyFont="1" applyFill="1" applyBorder="1" applyAlignment="1">
      <alignment horizontal="center" vertical="center"/>
    </xf>
    <xf numFmtId="178" fontId="10" fillId="3" borderId="55" xfId="0" applyNumberFormat="1" applyFont="1" applyFill="1" applyBorder="1" applyAlignment="1">
      <alignment horizontal="right" vertical="center"/>
    </xf>
    <xf numFmtId="178" fontId="10" fillId="3" borderId="139" xfId="0" applyNumberFormat="1" applyFont="1" applyFill="1" applyBorder="1" applyAlignment="1">
      <alignment horizontal="right" vertical="center"/>
    </xf>
    <xf numFmtId="177" fontId="10" fillId="3" borderId="167" xfId="0" applyNumberFormat="1" applyFont="1" applyFill="1" applyBorder="1">
      <alignment vertical="center"/>
    </xf>
    <xf numFmtId="180" fontId="10" fillId="3" borderId="77" xfId="0" applyNumberFormat="1" applyFont="1" applyFill="1" applyBorder="1">
      <alignment vertical="center"/>
    </xf>
    <xf numFmtId="189" fontId="10" fillId="0" borderId="48" xfId="11" applyNumberFormat="1" applyFont="1" applyBorder="1" applyProtection="1">
      <alignment vertical="center"/>
      <protection locked="0"/>
    </xf>
    <xf numFmtId="0" fontId="24" fillId="0" borderId="0" xfId="0" applyFont="1" applyAlignment="1">
      <alignment vertical="top"/>
    </xf>
    <xf numFmtId="198" fontId="20" fillId="3" borderId="0" xfId="0" applyNumberFormat="1" applyFont="1" applyFill="1" applyAlignment="1">
      <alignment horizontal="left" vertical="center"/>
    </xf>
    <xf numFmtId="0" fontId="20" fillId="3" borderId="0" xfId="0" applyFont="1" applyFill="1" applyAlignment="1">
      <alignment horizontal="left" vertical="center" shrinkToFit="1"/>
    </xf>
    <xf numFmtId="0" fontId="24" fillId="4" borderId="173" xfId="0" applyFont="1" applyFill="1" applyBorder="1" applyAlignment="1">
      <alignment horizontal="center" vertical="center" shrinkToFit="1"/>
    </xf>
    <xf numFmtId="0" fontId="24" fillId="4" borderId="174" xfId="0" applyFont="1" applyFill="1" applyBorder="1" applyAlignment="1">
      <alignment horizontal="center" vertical="center" shrinkToFit="1"/>
    </xf>
    <xf numFmtId="0" fontId="24" fillId="4" borderId="183" xfId="0" applyFont="1" applyFill="1" applyBorder="1" applyAlignment="1">
      <alignment horizontal="center" vertical="center" shrinkToFit="1"/>
    </xf>
    <xf numFmtId="0" fontId="24" fillId="4" borderId="110" xfId="0" applyFont="1" applyFill="1" applyBorder="1" applyAlignment="1">
      <alignment horizontal="center" vertical="center"/>
    </xf>
    <xf numFmtId="0" fontId="24" fillId="4" borderId="127" xfId="0" applyFont="1" applyFill="1" applyBorder="1" applyAlignment="1">
      <alignment horizontal="center" vertical="center"/>
    </xf>
    <xf numFmtId="0" fontId="24" fillId="4" borderId="26" xfId="0" applyFont="1" applyFill="1" applyBorder="1" applyAlignment="1">
      <alignment horizontal="center" vertical="center"/>
    </xf>
    <xf numFmtId="0" fontId="24" fillId="4" borderId="86" xfId="0" applyFont="1" applyFill="1" applyBorder="1" applyAlignment="1">
      <alignment horizontal="center" vertical="center"/>
    </xf>
    <xf numFmtId="0" fontId="24" fillId="4" borderId="99" xfId="0" applyFont="1" applyFill="1" applyBorder="1" applyAlignment="1">
      <alignment horizontal="center" vertical="center"/>
    </xf>
    <xf numFmtId="0" fontId="24" fillId="4" borderId="128" xfId="0" applyFont="1" applyFill="1" applyBorder="1" applyAlignment="1">
      <alignment horizontal="center" vertical="center"/>
    </xf>
    <xf numFmtId="178" fontId="10" fillId="3" borderId="182" xfId="0" applyNumberFormat="1" applyFont="1" applyFill="1" applyBorder="1">
      <alignment vertical="center"/>
    </xf>
    <xf numFmtId="178" fontId="10" fillId="3" borderId="76" xfId="0" applyNumberFormat="1" applyFont="1" applyFill="1" applyBorder="1">
      <alignment vertical="center"/>
    </xf>
    <xf numFmtId="178" fontId="10" fillId="3" borderId="79" xfId="0" applyNumberFormat="1" applyFont="1" applyFill="1" applyBorder="1">
      <alignment vertical="center"/>
    </xf>
    <xf numFmtId="178" fontId="10" fillId="3" borderId="28" xfId="0" applyNumberFormat="1" applyFont="1" applyFill="1" applyBorder="1">
      <alignment vertical="center"/>
    </xf>
    <xf numFmtId="178" fontId="10" fillId="3" borderId="181" xfId="0" applyNumberFormat="1" applyFont="1" applyFill="1" applyBorder="1">
      <alignment vertical="center"/>
    </xf>
    <xf numFmtId="178" fontId="10" fillId="3" borderId="102" xfId="0" applyNumberFormat="1" applyFont="1" applyFill="1" applyBorder="1">
      <alignment vertical="center"/>
    </xf>
    <xf numFmtId="0" fontId="24" fillId="4" borderId="166" xfId="0" applyFont="1" applyFill="1" applyBorder="1" applyAlignment="1">
      <alignment horizontal="center" vertical="center"/>
    </xf>
    <xf numFmtId="0" fontId="24" fillId="4" borderId="167" xfId="0" applyFont="1" applyFill="1" applyBorder="1" applyAlignment="1">
      <alignment horizontal="center" vertical="center"/>
    </xf>
    <xf numFmtId="0" fontId="24" fillId="4" borderId="184" xfId="0" applyFont="1" applyFill="1" applyBorder="1" applyAlignment="1">
      <alignment horizontal="center" vertical="center"/>
    </xf>
    <xf numFmtId="0" fontId="24" fillId="4" borderId="138" xfId="0" applyFont="1" applyFill="1" applyBorder="1" applyAlignment="1">
      <alignment horizontal="center" vertical="center"/>
    </xf>
    <xf numFmtId="0" fontId="24" fillId="4" borderId="185" xfId="0" applyFont="1" applyFill="1" applyBorder="1" applyAlignment="1">
      <alignment horizontal="center" vertical="center"/>
    </xf>
    <xf numFmtId="0" fontId="24" fillId="4" borderId="171" xfId="0" applyFont="1" applyFill="1" applyBorder="1" applyAlignment="1">
      <alignment horizontal="center" vertical="center"/>
    </xf>
    <xf numFmtId="0" fontId="24" fillId="4" borderId="123" xfId="0" applyFont="1" applyFill="1" applyBorder="1" applyAlignment="1">
      <alignment horizontal="center" vertical="center" shrinkToFit="1"/>
    </xf>
    <xf numFmtId="0" fontId="24" fillId="4" borderId="139" xfId="0" applyFont="1" applyFill="1" applyBorder="1" applyAlignment="1">
      <alignment horizontal="center" vertical="center" shrinkToFit="1"/>
    </xf>
    <xf numFmtId="0" fontId="24" fillId="4" borderId="124" xfId="0" applyFont="1" applyFill="1" applyBorder="1" applyAlignment="1">
      <alignment horizontal="center" vertical="center" shrinkToFit="1"/>
    </xf>
    <xf numFmtId="0" fontId="24" fillId="4" borderId="123" xfId="0" applyFont="1" applyFill="1" applyBorder="1" applyAlignment="1">
      <alignment horizontal="center" vertical="center" wrapText="1"/>
    </xf>
    <xf numFmtId="0" fontId="24" fillId="4" borderId="124" xfId="0" applyFont="1" applyFill="1" applyBorder="1" applyAlignment="1">
      <alignment horizontal="center" vertical="center" wrapText="1"/>
    </xf>
    <xf numFmtId="178" fontId="10" fillId="3" borderId="125" xfId="0" applyNumberFormat="1" applyFont="1" applyFill="1" applyBorder="1" applyAlignment="1">
      <alignment horizontal="right" vertical="center"/>
    </xf>
    <xf numFmtId="178" fontId="10" fillId="3" borderId="126" xfId="0" applyNumberFormat="1" applyFont="1" applyFill="1" applyBorder="1" applyAlignment="1">
      <alignment horizontal="right" vertical="center"/>
    </xf>
    <xf numFmtId="0" fontId="24" fillId="4" borderId="140" xfId="0" applyFont="1" applyFill="1" applyBorder="1" applyAlignment="1">
      <alignment horizontal="center" vertical="center" shrinkToFit="1"/>
    </xf>
    <xf numFmtId="0" fontId="24" fillId="4" borderId="110" xfId="0" applyFont="1" applyFill="1" applyBorder="1" applyAlignment="1">
      <alignment horizontal="center" vertical="center" shrinkToFit="1"/>
    </xf>
    <xf numFmtId="0" fontId="24" fillId="4" borderId="127" xfId="0" applyFont="1" applyFill="1" applyBorder="1" applyAlignment="1">
      <alignment horizontal="center" vertical="center" shrinkToFit="1"/>
    </xf>
    <xf numFmtId="0" fontId="24" fillId="4" borderId="16" xfId="0" applyFont="1" applyFill="1" applyBorder="1" applyAlignment="1">
      <alignment horizontal="center" vertical="center" wrapText="1"/>
    </xf>
    <xf numFmtId="0" fontId="24" fillId="4" borderId="86" xfId="0" applyFont="1" applyFill="1" applyBorder="1" applyAlignment="1">
      <alignment horizontal="center" vertical="center" wrapText="1"/>
    </xf>
    <xf numFmtId="178" fontId="10" fillId="3" borderId="79" xfId="0" applyNumberFormat="1" applyFont="1" applyFill="1" applyBorder="1" applyAlignment="1">
      <alignment horizontal="right" vertical="center"/>
    </xf>
    <xf numFmtId="178" fontId="10" fillId="3" borderId="28" xfId="0" applyNumberFormat="1" applyFont="1" applyFill="1" applyBorder="1" applyAlignment="1">
      <alignment horizontal="right" vertical="center"/>
    </xf>
    <xf numFmtId="0" fontId="24" fillId="4" borderId="33" xfId="0" applyFont="1" applyFill="1" applyBorder="1" applyAlignment="1">
      <alignment horizontal="center" vertical="center" shrinkToFit="1"/>
    </xf>
    <xf numFmtId="0" fontId="24" fillId="4" borderId="34" xfId="0" applyFont="1" applyFill="1" applyBorder="1" applyAlignment="1">
      <alignment horizontal="center" vertical="center" shrinkToFit="1"/>
    </xf>
    <xf numFmtId="0" fontId="24" fillId="4" borderId="49" xfId="0" applyFont="1" applyFill="1" applyBorder="1" applyAlignment="1">
      <alignment horizontal="center" vertical="center" shrinkToFit="1"/>
    </xf>
    <xf numFmtId="0" fontId="24" fillId="4" borderId="46" xfId="0" applyFont="1" applyFill="1" applyBorder="1" applyAlignment="1">
      <alignment horizontal="center" vertical="center" wrapText="1"/>
    </xf>
    <xf numFmtId="0" fontId="24" fillId="4" borderId="71" xfId="0" applyFont="1" applyFill="1" applyBorder="1" applyAlignment="1">
      <alignment horizontal="center" vertical="center" wrapText="1"/>
    </xf>
    <xf numFmtId="178" fontId="10" fillId="3" borderId="53" xfId="0" applyNumberFormat="1" applyFont="1" applyFill="1" applyBorder="1" applyAlignment="1">
      <alignment horizontal="right" vertical="center"/>
    </xf>
    <xf numFmtId="178" fontId="10" fillId="3" borderId="48" xfId="0" applyNumberFormat="1" applyFont="1" applyFill="1" applyBorder="1" applyAlignment="1">
      <alignment horizontal="right" vertical="center"/>
    </xf>
    <xf numFmtId="0" fontId="24" fillId="4" borderId="16" xfId="0" applyFont="1" applyFill="1" applyBorder="1" applyAlignment="1">
      <alignment horizontal="center" vertical="center" shrinkToFit="1"/>
    </xf>
    <xf numFmtId="0" fontId="24" fillId="4" borderId="0" xfId="0" applyFont="1" applyFill="1" applyAlignment="1">
      <alignment horizontal="center" vertical="center" shrinkToFit="1"/>
    </xf>
    <xf numFmtId="0" fontId="24" fillId="4" borderId="86" xfId="0" applyFont="1" applyFill="1" applyBorder="1" applyAlignment="1">
      <alignment horizontal="center" vertical="center" shrinkToFit="1"/>
    </xf>
    <xf numFmtId="0" fontId="24" fillId="4" borderId="30" xfId="0" applyFont="1" applyFill="1" applyBorder="1" applyAlignment="1">
      <alignment horizontal="center" vertical="center" wrapText="1"/>
    </xf>
    <xf numFmtId="0" fontId="24" fillId="4" borderId="91" xfId="0" applyFont="1" applyFill="1" applyBorder="1" applyAlignment="1">
      <alignment horizontal="center" vertical="center" wrapText="1"/>
    </xf>
    <xf numFmtId="178" fontId="10" fillId="3" borderId="103" xfId="0" applyNumberFormat="1" applyFont="1" applyFill="1" applyBorder="1" applyAlignment="1">
      <alignment horizontal="right" vertical="center"/>
    </xf>
    <xf numFmtId="178" fontId="10" fillId="3" borderId="27" xfId="0" applyNumberFormat="1" applyFont="1" applyFill="1" applyBorder="1" applyAlignment="1">
      <alignment horizontal="right" vertical="center"/>
    </xf>
    <xf numFmtId="178" fontId="10" fillId="3" borderId="9" xfId="0" applyNumberFormat="1" applyFont="1" applyFill="1" applyBorder="1" applyAlignment="1">
      <alignment horizontal="right" vertical="center"/>
    </xf>
    <xf numFmtId="178" fontId="10" fillId="3" borderId="35" xfId="0" applyNumberFormat="1" applyFont="1" applyFill="1" applyBorder="1" applyAlignment="1">
      <alignment horizontal="right" vertical="center"/>
    </xf>
    <xf numFmtId="0" fontId="24" fillId="4" borderId="66" xfId="0" applyFont="1" applyFill="1" applyBorder="1" applyAlignment="1">
      <alignment horizontal="center" vertical="center" wrapText="1"/>
    </xf>
    <xf numFmtId="0" fontId="24" fillId="4" borderId="78" xfId="0" applyFont="1" applyFill="1" applyBorder="1" applyAlignment="1">
      <alignment horizontal="center" vertical="center" wrapText="1"/>
    </xf>
    <xf numFmtId="178" fontId="10" fillId="3" borderId="10" xfId="0" applyNumberFormat="1" applyFont="1" applyFill="1" applyBorder="1" applyAlignment="1">
      <alignment horizontal="right" vertical="center"/>
    </xf>
    <xf numFmtId="178" fontId="10" fillId="3" borderId="98" xfId="0" applyNumberFormat="1" applyFont="1" applyFill="1" applyBorder="1" applyAlignment="1">
      <alignment horizontal="right" vertical="center"/>
    </xf>
    <xf numFmtId="0" fontId="24" fillId="4" borderId="31" xfId="0" applyFont="1" applyFill="1" applyBorder="1" applyAlignment="1">
      <alignment horizontal="center" vertical="center"/>
    </xf>
    <xf numFmtId="0" fontId="24" fillId="4" borderId="51" xfId="0" applyFont="1" applyFill="1" applyBorder="1" applyAlignment="1">
      <alignment horizontal="center" vertical="center"/>
    </xf>
    <xf numFmtId="0" fontId="24" fillId="4" borderId="52" xfId="0" applyFont="1" applyFill="1" applyBorder="1" applyAlignment="1">
      <alignment horizontal="center" vertical="center"/>
    </xf>
    <xf numFmtId="0" fontId="24" fillId="4" borderId="31" xfId="0" applyFont="1" applyFill="1" applyBorder="1" applyAlignment="1">
      <alignment horizontal="center" vertical="center" wrapText="1"/>
    </xf>
    <xf numFmtId="0" fontId="24" fillId="4" borderId="52" xfId="0" applyFont="1" applyFill="1" applyBorder="1" applyAlignment="1">
      <alignment horizontal="center" vertical="center" wrapText="1"/>
    </xf>
    <xf numFmtId="178" fontId="10" fillId="3" borderId="8" xfId="0" applyNumberFormat="1" applyFont="1" applyFill="1" applyBorder="1" applyAlignment="1">
      <alignment horizontal="right" vertical="center"/>
    </xf>
    <xf numFmtId="178" fontId="10" fillId="3" borderId="32" xfId="0" applyNumberFormat="1" applyFont="1" applyFill="1" applyBorder="1" applyAlignment="1">
      <alignment horizontal="right" vertical="center"/>
    </xf>
    <xf numFmtId="176" fontId="27" fillId="5" borderId="17" xfId="0" applyNumberFormat="1" applyFont="1" applyFill="1" applyBorder="1" applyAlignment="1">
      <alignment horizontal="center" vertical="center"/>
    </xf>
    <xf numFmtId="176" fontId="27" fillId="5" borderId="24" xfId="0" applyNumberFormat="1" applyFont="1" applyFill="1" applyBorder="1" applyAlignment="1">
      <alignment horizontal="center" vertical="center"/>
    </xf>
    <xf numFmtId="176" fontId="27" fillId="5" borderId="36" xfId="0" applyNumberFormat="1" applyFont="1" applyFill="1" applyBorder="1" applyAlignment="1">
      <alignment horizontal="center" vertical="center"/>
    </xf>
    <xf numFmtId="0" fontId="27" fillId="5" borderId="31" xfId="0" applyFont="1" applyFill="1" applyBorder="1" applyAlignment="1">
      <alignment horizontal="center" vertical="center" wrapText="1"/>
    </xf>
    <xf numFmtId="0" fontId="27" fillId="5" borderId="73" xfId="0" applyFont="1" applyFill="1" applyBorder="1" applyAlignment="1">
      <alignment horizontal="center" vertical="center" wrapText="1"/>
    </xf>
    <xf numFmtId="178" fontId="22" fillId="0" borderId="179" xfId="0" applyNumberFormat="1" applyFont="1" applyBorder="1" applyAlignment="1">
      <alignment horizontal="right" vertical="center" shrinkToFit="1"/>
    </xf>
    <xf numFmtId="178" fontId="22" fillId="0" borderId="118" xfId="0" applyNumberFormat="1" applyFont="1" applyBorder="1" applyAlignment="1">
      <alignment horizontal="right" vertical="center" shrinkToFit="1"/>
    </xf>
    <xf numFmtId="178" fontId="22" fillId="0" borderId="119" xfId="0" applyNumberFormat="1" applyFont="1" applyBorder="1" applyAlignment="1">
      <alignment horizontal="center" vertical="center" shrinkToFit="1"/>
    </xf>
    <xf numFmtId="178" fontId="22" fillId="0" borderId="120" xfId="0" applyNumberFormat="1" applyFont="1" applyBorder="1" applyAlignment="1">
      <alignment horizontal="center" vertical="center" shrinkToFit="1"/>
    </xf>
    <xf numFmtId="178" fontId="22" fillId="0" borderId="132" xfId="0" applyNumberFormat="1" applyFont="1" applyBorder="1" applyAlignment="1">
      <alignment horizontal="center" vertical="center" shrinkToFit="1"/>
    </xf>
    <xf numFmtId="0" fontId="27" fillId="5" borderId="33" xfId="0" applyFont="1" applyFill="1" applyBorder="1" applyAlignment="1">
      <alignment horizontal="center" vertical="center" wrapText="1"/>
    </xf>
    <xf numFmtId="0" fontId="27" fillId="5" borderId="88" xfId="0" applyFont="1" applyFill="1" applyBorder="1" applyAlignment="1">
      <alignment horizontal="center" vertical="center" wrapText="1"/>
    </xf>
    <xf numFmtId="178" fontId="22" fillId="0" borderId="180" xfId="0" applyNumberFormat="1" applyFont="1" applyBorder="1" applyAlignment="1">
      <alignment horizontal="right" vertical="center" shrinkToFit="1"/>
    </xf>
    <xf numFmtId="178" fontId="22" fillId="0" borderId="117" xfId="0" applyNumberFormat="1" applyFont="1" applyBorder="1" applyAlignment="1">
      <alignment horizontal="right" vertical="center" shrinkToFit="1"/>
    </xf>
    <xf numFmtId="178" fontId="22" fillId="0" borderId="121" xfId="0" applyNumberFormat="1" applyFont="1" applyBorder="1" applyAlignment="1">
      <alignment horizontal="center" vertical="center" shrinkToFit="1"/>
    </xf>
    <xf numFmtId="178" fontId="22" fillId="0" borderId="122" xfId="0" applyNumberFormat="1" applyFont="1" applyBorder="1" applyAlignment="1">
      <alignment horizontal="center" vertical="center" shrinkToFit="1"/>
    </xf>
    <xf numFmtId="178" fontId="22" fillId="0" borderId="133" xfId="0" applyNumberFormat="1" applyFont="1" applyBorder="1" applyAlignment="1">
      <alignment horizontal="center" vertical="center" shrinkToFit="1"/>
    </xf>
    <xf numFmtId="0" fontId="27" fillId="5" borderId="149" xfId="0" applyFont="1" applyFill="1" applyBorder="1" applyAlignment="1">
      <alignment horizontal="center" vertical="center"/>
    </xf>
    <xf numFmtId="0" fontId="27" fillId="5" borderId="178" xfId="0" applyFont="1" applyFill="1" applyBorder="1" applyAlignment="1">
      <alignment horizontal="center" vertical="center"/>
    </xf>
    <xf numFmtId="0" fontId="27" fillId="5" borderId="17" xfId="0" applyFont="1" applyFill="1" applyBorder="1" applyAlignment="1">
      <alignment horizontal="center" vertical="center"/>
    </xf>
    <xf numFmtId="0" fontId="27" fillId="5" borderId="65" xfId="0" applyFont="1" applyFill="1" applyBorder="1" applyAlignment="1">
      <alignment horizontal="center" vertical="center"/>
    </xf>
    <xf numFmtId="176" fontId="27" fillId="5" borderId="16" xfId="0" applyNumberFormat="1" applyFont="1" applyFill="1" applyBorder="1" applyAlignment="1">
      <alignment horizontal="center" vertical="center"/>
    </xf>
    <xf numFmtId="176" fontId="27" fillId="5" borderId="38" xfId="0" applyNumberFormat="1" applyFont="1" applyFill="1" applyBorder="1" applyAlignment="1">
      <alignment horizontal="center" vertical="center"/>
    </xf>
    <xf numFmtId="176" fontId="27" fillId="5" borderId="0" xfId="0" applyNumberFormat="1" applyFont="1" applyFill="1" applyAlignment="1">
      <alignment horizontal="center" vertical="center"/>
    </xf>
    <xf numFmtId="176" fontId="27" fillId="5" borderId="28" xfId="0" applyNumberFormat="1" applyFont="1" applyFill="1" applyBorder="1" applyAlignment="1">
      <alignment horizontal="center" vertical="center"/>
    </xf>
    <xf numFmtId="176" fontId="27" fillId="5" borderId="65" xfId="0" applyNumberFormat="1" applyFont="1" applyFill="1" applyBorder="1" applyAlignment="1">
      <alignment horizontal="center" vertical="center"/>
    </xf>
    <xf numFmtId="0" fontId="27" fillId="5" borderId="54" xfId="0" applyFont="1" applyFill="1" applyBorder="1" applyAlignment="1">
      <alignment horizontal="center" vertical="center" wrapText="1"/>
    </xf>
    <xf numFmtId="0" fontId="27" fillId="5" borderId="70" xfId="0" applyFont="1" applyFill="1" applyBorder="1" applyAlignment="1">
      <alignment horizontal="center" vertical="center" wrapText="1"/>
    </xf>
    <xf numFmtId="178" fontId="22" fillId="3" borderId="70" xfId="0" applyNumberFormat="1" applyFont="1" applyFill="1" applyBorder="1" applyAlignment="1">
      <alignment horizontal="right" vertical="center" shrinkToFit="1"/>
    </xf>
    <xf numFmtId="178" fontId="22" fillId="3" borderId="113" xfId="0" applyNumberFormat="1" applyFont="1" applyFill="1" applyBorder="1" applyAlignment="1">
      <alignment horizontal="right" vertical="center" shrinkToFit="1"/>
    </xf>
    <xf numFmtId="0" fontId="23" fillId="4" borderId="46" xfId="0" applyFont="1" applyFill="1" applyBorder="1" applyAlignment="1">
      <alignment horizontal="center" vertical="center"/>
    </xf>
    <xf numFmtId="0" fontId="23" fillId="4" borderId="39" xfId="0" applyFont="1" applyFill="1" applyBorder="1" applyAlignment="1">
      <alignment horizontal="center" vertical="center"/>
    </xf>
    <xf numFmtId="0" fontId="23" fillId="4" borderId="47" xfId="0" applyFont="1" applyFill="1" applyBorder="1" applyAlignment="1">
      <alignment horizontal="center" vertical="center"/>
    </xf>
    <xf numFmtId="0" fontId="23" fillId="4" borderId="48" xfId="0" applyFont="1" applyFill="1" applyBorder="1" applyAlignment="1">
      <alignment horizontal="center" vertical="center"/>
    </xf>
    <xf numFmtId="0" fontId="10" fillId="0" borderId="39" xfId="0" applyFont="1" applyBorder="1" applyAlignment="1">
      <alignment horizontal="left" vertical="center" shrinkToFit="1"/>
    </xf>
    <xf numFmtId="0" fontId="10" fillId="0" borderId="48" xfId="0" applyFont="1" applyBorder="1" applyAlignment="1">
      <alignment horizontal="left" vertical="center" shrinkToFit="1"/>
    </xf>
    <xf numFmtId="0" fontId="10" fillId="0" borderId="0" xfId="0" applyFont="1" applyAlignment="1">
      <alignment vertical="top" wrapText="1"/>
    </xf>
    <xf numFmtId="0" fontId="10" fillId="5" borderId="62" xfId="0" applyFont="1" applyFill="1" applyBorder="1" applyAlignment="1">
      <alignment horizontal="center" vertical="center" textRotation="255"/>
    </xf>
    <xf numFmtId="0" fontId="10" fillId="5" borderId="134" xfId="0" applyFont="1" applyFill="1" applyBorder="1" applyAlignment="1">
      <alignment horizontal="center" vertical="center" textRotation="255"/>
    </xf>
    <xf numFmtId="0" fontId="24" fillId="0" borderId="166" xfId="0" applyFont="1" applyBorder="1" applyAlignment="1" applyProtection="1">
      <alignment horizontal="left" vertical="center" wrapText="1"/>
      <protection locked="0"/>
    </xf>
    <xf numFmtId="0" fontId="24" fillId="0" borderId="167" xfId="0" applyFont="1" applyBorder="1" applyAlignment="1" applyProtection="1">
      <alignment horizontal="left" vertical="center" wrapText="1"/>
      <protection locked="0"/>
    </xf>
    <xf numFmtId="0" fontId="24" fillId="0" borderId="168" xfId="0" applyFont="1" applyBorder="1" applyAlignment="1" applyProtection="1">
      <alignment horizontal="left" vertical="center" wrapText="1"/>
      <protection locked="0"/>
    </xf>
    <xf numFmtId="0" fontId="10" fillId="0" borderId="24" xfId="0" applyFont="1" applyBorder="1" applyAlignment="1" applyProtection="1">
      <alignment horizontal="left" vertical="center" wrapText="1"/>
      <protection locked="0"/>
    </xf>
    <xf numFmtId="0" fontId="10" fillId="0" borderId="36" xfId="0" applyFont="1" applyBorder="1" applyAlignment="1" applyProtection="1">
      <alignment horizontal="left" vertical="center" wrapText="1"/>
      <protection locked="0"/>
    </xf>
    <xf numFmtId="0" fontId="25" fillId="5" borderId="46" xfId="0" applyFont="1" applyFill="1" applyBorder="1" applyAlignment="1">
      <alignment horizontal="center" vertical="center"/>
    </xf>
    <xf numFmtId="0" fontId="25" fillId="5" borderId="39" xfId="0" applyFont="1" applyFill="1" applyBorder="1" applyAlignment="1">
      <alignment horizontal="center" vertical="center"/>
    </xf>
    <xf numFmtId="0" fontId="25" fillId="5" borderId="47" xfId="0" applyFont="1" applyFill="1" applyBorder="1" applyAlignment="1">
      <alignment horizontal="center" vertical="center"/>
    </xf>
    <xf numFmtId="0" fontId="10" fillId="0" borderId="46" xfId="0" applyFont="1" applyBorder="1">
      <alignment vertical="center"/>
    </xf>
    <xf numFmtId="0" fontId="10" fillId="0" borderId="39" xfId="0" applyFont="1" applyBorder="1">
      <alignment vertical="center"/>
    </xf>
    <xf numFmtId="0" fontId="10" fillId="0" borderId="47" xfId="0" applyFont="1" applyBorder="1">
      <alignment vertical="center"/>
    </xf>
    <xf numFmtId="0" fontId="10" fillId="5" borderId="30" xfId="0" applyFont="1" applyFill="1" applyBorder="1" applyAlignment="1">
      <alignment horizontal="center" vertical="center" wrapText="1"/>
    </xf>
    <xf numFmtId="0" fontId="10" fillId="5" borderId="16" xfId="0" applyFont="1" applyFill="1" applyBorder="1" applyAlignment="1">
      <alignment horizontal="center" vertical="center" wrapText="1"/>
    </xf>
    <xf numFmtId="0" fontId="17" fillId="0" borderId="39" xfId="0" applyFont="1" applyBorder="1">
      <alignment vertical="center"/>
    </xf>
    <xf numFmtId="0" fontId="17" fillId="0" borderId="48" xfId="0" applyFont="1" applyBorder="1">
      <alignment vertical="center"/>
    </xf>
    <xf numFmtId="0" fontId="10" fillId="0" borderId="46" xfId="0" applyFont="1" applyBorder="1" applyAlignment="1" applyProtection="1">
      <alignment horizontal="left" vertical="center" shrinkToFit="1"/>
      <protection locked="0"/>
    </xf>
    <xf numFmtId="0" fontId="17" fillId="0" borderId="39" xfId="0" applyFont="1" applyBorder="1" applyAlignment="1" applyProtection="1">
      <alignment vertical="center" shrinkToFit="1"/>
      <protection locked="0"/>
    </xf>
    <xf numFmtId="0" fontId="17" fillId="0" borderId="48" xfId="0" applyFont="1" applyBorder="1" applyAlignment="1" applyProtection="1">
      <alignment vertical="center" shrinkToFit="1"/>
      <protection locked="0"/>
    </xf>
    <xf numFmtId="0" fontId="10" fillId="5" borderId="1" xfId="0" applyFont="1" applyFill="1" applyBorder="1" applyAlignment="1">
      <alignment horizontal="center" vertical="center"/>
    </xf>
    <xf numFmtId="0" fontId="10" fillId="0" borderId="15" xfId="0" applyFont="1" applyBorder="1" applyAlignment="1">
      <alignment horizontal="left" vertical="center" shrinkToFit="1"/>
    </xf>
    <xf numFmtId="0" fontId="10" fillId="0" borderId="27" xfId="0" applyFont="1" applyBorder="1" applyAlignment="1">
      <alignment horizontal="left" vertical="center" shrinkToFit="1"/>
    </xf>
    <xf numFmtId="0" fontId="22" fillId="5" borderId="30" xfId="0" applyFont="1" applyFill="1" applyBorder="1" applyAlignment="1">
      <alignment horizontal="center" vertical="center" wrapText="1"/>
    </xf>
    <xf numFmtId="0" fontId="10" fillId="0" borderId="23"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01" xfId="0" applyFont="1" applyBorder="1" applyAlignment="1">
      <alignment horizontal="center" vertical="center" wrapText="1"/>
    </xf>
    <xf numFmtId="0" fontId="26" fillId="5" borderId="173" xfId="0" applyFont="1" applyFill="1" applyBorder="1" applyAlignment="1">
      <alignment horizontal="center" vertical="center"/>
    </xf>
    <xf numFmtId="0" fontId="26" fillId="5" borderId="174" xfId="0" applyFont="1" applyFill="1" applyBorder="1" applyAlignment="1">
      <alignment horizontal="center" vertical="center"/>
    </xf>
    <xf numFmtId="0" fontId="26" fillId="5" borderId="175" xfId="0" applyFont="1" applyFill="1" applyBorder="1" applyAlignment="1">
      <alignment horizontal="center" vertical="center"/>
    </xf>
    <xf numFmtId="178" fontId="22" fillId="0" borderId="176" xfId="0" applyNumberFormat="1" applyFont="1" applyBorder="1">
      <alignment vertical="center"/>
    </xf>
    <xf numFmtId="0" fontId="22" fillId="0" borderId="174" xfId="0" applyFont="1" applyBorder="1">
      <alignment vertical="center"/>
    </xf>
    <xf numFmtId="0" fontId="22" fillId="0" borderId="177" xfId="0" applyFont="1" applyBorder="1">
      <alignment vertical="center"/>
    </xf>
    <xf numFmtId="14" fontId="10" fillId="0" borderId="46" xfId="0" applyNumberFormat="1" applyFont="1" applyBorder="1" applyAlignment="1" applyProtection="1">
      <alignment horizontal="center" vertical="center"/>
      <protection locked="0"/>
    </xf>
    <xf numFmtId="14" fontId="10" fillId="0" borderId="71" xfId="0" applyNumberFormat="1" applyFont="1" applyBorder="1" applyAlignment="1" applyProtection="1">
      <alignment horizontal="center" vertical="center"/>
      <protection locked="0"/>
    </xf>
    <xf numFmtId="0" fontId="25" fillId="5" borderId="71" xfId="0" applyFont="1" applyFill="1" applyBorder="1" applyAlignment="1">
      <alignment horizontal="center" vertical="center"/>
    </xf>
    <xf numFmtId="0" fontId="10" fillId="4" borderId="39" xfId="0" applyFont="1" applyFill="1" applyBorder="1" applyAlignment="1">
      <alignment horizontal="left" vertical="center"/>
    </xf>
    <xf numFmtId="0" fontId="10" fillId="4" borderId="48" xfId="0" applyFont="1" applyFill="1" applyBorder="1" applyAlignment="1">
      <alignment horizontal="left" vertical="center"/>
    </xf>
    <xf numFmtId="0" fontId="23" fillId="0" borderId="0" xfId="0" applyFont="1" applyAlignment="1">
      <alignment horizontal="left" vertical="top" wrapText="1"/>
    </xf>
    <xf numFmtId="0" fontId="25" fillId="5" borderId="48" xfId="0" applyFont="1" applyFill="1" applyBorder="1" applyAlignment="1">
      <alignment horizontal="center" vertical="center"/>
    </xf>
    <xf numFmtId="0" fontId="10" fillId="0" borderId="46" xfId="0" applyFont="1" applyBorder="1" applyAlignment="1" applyProtection="1">
      <alignment horizontal="left" vertical="center" wrapText="1"/>
      <protection locked="0"/>
    </xf>
    <xf numFmtId="0" fontId="10" fillId="0" borderId="39" xfId="0" applyFont="1" applyBorder="1" applyAlignment="1" applyProtection="1">
      <alignment horizontal="left" vertical="center" wrapText="1"/>
      <protection locked="0"/>
    </xf>
    <xf numFmtId="0" fontId="10" fillId="0" borderId="48" xfId="0" applyFont="1" applyBorder="1" applyAlignment="1" applyProtection="1">
      <alignment horizontal="left" vertical="center" wrapText="1"/>
      <protection locked="0"/>
    </xf>
    <xf numFmtId="0" fontId="43" fillId="0" borderId="26" xfId="0" applyFont="1" applyBorder="1" applyAlignment="1">
      <alignment horizontal="left" vertical="center" wrapText="1"/>
    </xf>
    <xf numFmtId="0" fontId="25" fillId="4" borderId="46" xfId="0" applyFont="1" applyFill="1" applyBorder="1" applyAlignment="1">
      <alignment horizontal="center" vertical="center"/>
    </xf>
    <xf numFmtId="0" fontId="25" fillId="4" borderId="39" xfId="0" applyFont="1" applyFill="1" applyBorder="1" applyAlignment="1">
      <alignment horizontal="center" vertical="center"/>
    </xf>
    <xf numFmtId="0" fontId="25" fillId="4" borderId="47" xfId="0" applyFont="1" applyFill="1" applyBorder="1" applyAlignment="1">
      <alignment horizontal="center" vertical="center"/>
    </xf>
    <xf numFmtId="0" fontId="25" fillId="4" borderId="48" xfId="0" applyFont="1" applyFill="1" applyBorder="1" applyAlignment="1">
      <alignment horizontal="center" vertical="center"/>
    </xf>
    <xf numFmtId="0" fontId="10" fillId="0" borderId="46" xfId="0" applyFont="1" applyBorder="1" applyAlignment="1" applyProtection="1">
      <alignment vertical="center" wrapText="1"/>
      <protection locked="0"/>
    </xf>
    <xf numFmtId="0" fontId="10" fillId="0" borderId="39" xfId="0" applyFont="1" applyBorder="1" applyAlignment="1" applyProtection="1">
      <alignment vertical="center" wrapText="1"/>
      <protection locked="0"/>
    </xf>
    <xf numFmtId="0" fontId="10" fillId="0" borderId="47" xfId="0" applyFont="1" applyBorder="1" applyAlignment="1" applyProtection="1">
      <alignment vertical="center" wrapText="1"/>
      <protection locked="0"/>
    </xf>
    <xf numFmtId="0" fontId="10" fillId="0" borderId="48" xfId="0" applyFont="1" applyBorder="1" applyAlignment="1" applyProtection="1">
      <alignment vertical="center" wrapText="1"/>
      <protection locked="0"/>
    </xf>
    <xf numFmtId="0" fontId="22" fillId="0" borderId="156" xfId="0" applyFont="1" applyBorder="1" applyAlignment="1" applyProtection="1">
      <alignment horizontal="left" vertical="center" wrapText="1"/>
      <protection locked="0"/>
    </xf>
    <xf numFmtId="0" fontId="22" fillId="0" borderId="157" xfId="0" applyFont="1" applyBorder="1" applyAlignment="1" applyProtection="1">
      <alignment horizontal="left" vertical="center" wrapText="1"/>
      <protection locked="0"/>
    </xf>
    <xf numFmtId="0" fontId="21" fillId="0" borderId="158" xfId="0" applyFont="1" applyBorder="1" applyAlignment="1" applyProtection="1">
      <alignment horizontal="left" vertical="center" wrapText="1"/>
      <protection locked="0"/>
    </xf>
    <xf numFmtId="0" fontId="22" fillId="0" borderId="156" xfId="0" applyFont="1" applyBorder="1" applyAlignment="1" applyProtection="1">
      <alignment horizontal="left" vertical="center"/>
      <protection locked="0"/>
    </xf>
    <xf numFmtId="0" fontId="22" fillId="0" borderId="157" xfId="0" applyFont="1" applyBorder="1" applyAlignment="1" applyProtection="1">
      <alignment horizontal="left" vertical="center"/>
      <protection locked="0"/>
    </xf>
    <xf numFmtId="0" fontId="22" fillId="0" borderId="160" xfId="0" applyFont="1" applyBorder="1" applyAlignment="1" applyProtection="1">
      <alignment horizontal="left" vertical="center"/>
      <protection locked="0"/>
    </xf>
    <xf numFmtId="0" fontId="22" fillId="0" borderId="31" xfId="0" applyFont="1" applyBorder="1" applyAlignment="1" applyProtection="1">
      <alignment horizontal="left" vertical="center" wrapText="1"/>
      <protection locked="0"/>
    </xf>
    <xf numFmtId="0" fontId="22" fillId="0" borderId="51" xfId="0" applyFont="1" applyBorder="1" applyAlignment="1" applyProtection="1">
      <alignment horizontal="left" vertical="center" wrapText="1"/>
      <protection locked="0"/>
    </xf>
    <xf numFmtId="0" fontId="22" fillId="0" borderId="73" xfId="0" applyFont="1" applyBorder="1" applyAlignment="1" applyProtection="1">
      <alignment horizontal="left" vertical="center" wrapText="1"/>
      <protection locked="0"/>
    </xf>
    <xf numFmtId="0" fontId="22" fillId="0" borderId="46" xfId="0" applyFont="1" applyBorder="1" applyAlignment="1" applyProtection="1">
      <alignment horizontal="left" vertical="center"/>
      <protection locked="0"/>
    </xf>
    <xf numFmtId="0" fontId="22" fillId="0" borderId="39" xfId="0" applyFont="1" applyBorder="1" applyAlignment="1" applyProtection="1">
      <alignment horizontal="left" vertical="center"/>
      <protection locked="0"/>
    </xf>
    <xf numFmtId="0" fontId="22" fillId="0" borderId="48" xfId="0" applyFont="1" applyBorder="1" applyAlignment="1" applyProtection="1">
      <alignment horizontal="left" vertical="center"/>
      <protection locked="0"/>
    </xf>
    <xf numFmtId="0" fontId="22" fillId="0" borderId="153" xfId="0" applyFont="1" applyBorder="1" applyAlignment="1" applyProtection="1">
      <alignment horizontal="left" vertical="center" wrapText="1"/>
      <protection locked="0"/>
    </xf>
    <xf numFmtId="0" fontId="22" fillId="0" borderId="154" xfId="0" applyFont="1" applyBorder="1" applyAlignment="1" applyProtection="1">
      <alignment horizontal="left" vertical="center" wrapText="1"/>
      <protection locked="0"/>
    </xf>
    <xf numFmtId="0" fontId="22" fillId="0" borderId="165" xfId="0" applyFont="1" applyBorder="1" applyAlignment="1" applyProtection="1">
      <alignment horizontal="left" vertical="center" wrapText="1"/>
      <protection locked="0"/>
    </xf>
    <xf numFmtId="0" fontId="22" fillId="0" borderId="143" xfId="0" applyFont="1" applyBorder="1" applyAlignment="1" applyProtection="1">
      <alignment horizontal="left" vertical="center" wrapText="1"/>
      <protection locked="0"/>
    </xf>
    <xf numFmtId="0" fontId="22" fillId="0" borderId="144" xfId="0" applyFont="1" applyBorder="1" applyAlignment="1" applyProtection="1">
      <alignment horizontal="left" vertical="center" wrapText="1"/>
      <protection locked="0"/>
    </xf>
    <xf numFmtId="0" fontId="22" fillId="0" borderId="146" xfId="0" applyFont="1" applyBorder="1" applyAlignment="1" applyProtection="1">
      <alignment horizontal="left" vertical="center" wrapText="1"/>
      <protection locked="0"/>
    </xf>
    <xf numFmtId="0" fontId="22" fillId="0" borderId="158" xfId="0" applyFont="1" applyBorder="1" applyAlignment="1" applyProtection="1">
      <alignment horizontal="left" vertical="center" wrapText="1"/>
      <protection locked="0"/>
    </xf>
    <xf numFmtId="0" fontId="22" fillId="0" borderId="156" xfId="0" applyFont="1" applyBorder="1" applyAlignment="1">
      <alignment horizontal="left" vertical="center" wrapText="1"/>
    </xf>
    <xf numFmtId="0" fontId="22" fillId="0" borderId="157" xfId="0" applyFont="1" applyBorder="1" applyAlignment="1">
      <alignment horizontal="left" vertical="center" wrapText="1"/>
    </xf>
    <xf numFmtId="0" fontId="22" fillId="0" borderId="160" xfId="0" applyFont="1" applyBorder="1" applyAlignment="1">
      <alignment horizontal="left" vertical="center" wrapText="1"/>
    </xf>
    <xf numFmtId="0" fontId="22" fillId="0" borderId="46" xfId="0" applyFont="1" applyBorder="1" applyAlignment="1">
      <alignment horizontal="left" vertical="center" wrapText="1"/>
    </xf>
    <xf numFmtId="0" fontId="22" fillId="0" borderId="39" xfId="0" applyFont="1" applyBorder="1" applyAlignment="1">
      <alignment horizontal="left" vertical="center" wrapText="1"/>
    </xf>
    <xf numFmtId="0" fontId="22" fillId="0" borderId="48" xfId="0" applyFont="1" applyBorder="1" applyAlignment="1">
      <alignment horizontal="left" vertical="center" wrapText="1"/>
    </xf>
    <xf numFmtId="0" fontId="43" fillId="0" borderId="0" xfId="0" applyFont="1" applyAlignment="1">
      <alignment horizontal="left" vertical="center" wrapText="1"/>
    </xf>
    <xf numFmtId="179" fontId="25" fillId="4" borderId="46" xfId="0" applyNumberFormat="1" applyFont="1" applyFill="1" applyBorder="1" applyAlignment="1">
      <alignment horizontal="center" vertical="center"/>
    </xf>
    <xf numFmtId="179" fontId="25" fillId="4" borderId="47" xfId="0" applyNumberFormat="1" applyFont="1" applyFill="1" applyBorder="1" applyAlignment="1">
      <alignment horizontal="center" vertical="center"/>
    </xf>
    <xf numFmtId="0" fontId="22" fillId="0" borderId="46" xfId="0" applyFont="1" applyBorder="1" applyAlignment="1" applyProtection="1">
      <alignment horizontal="center" vertical="center" wrapText="1"/>
      <protection locked="0"/>
    </xf>
    <xf numFmtId="0" fontId="22" fillId="0" borderId="47" xfId="0" applyFont="1" applyBorder="1" applyAlignment="1" applyProtection="1">
      <alignment horizontal="center" vertical="center" wrapText="1"/>
      <protection locked="0"/>
    </xf>
    <xf numFmtId="0" fontId="10" fillId="5" borderId="147" xfId="0" applyFont="1" applyFill="1" applyBorder="1" applyAlignment="1">
      <alignment horizontal="center" vertical="center" textRotation="255"/>
    </xf>
    <xf numFmtId="0" fontId="10" fillId="5" borderId="152" xfId="0" applyFont="1" applyFill="1" applyBorder="1" applyAlignment="1">
      <alignment horizontal="center" vertical="center" textRotation="255"/>
    </xf>
    <xf numFmtId="0" fontId="10" fillId="5" borderId="57" xfId="0" applyFont="1" applyFill="1" applyBorder="1" applyAlignment="1">
      <alignment horizontal="center" vertical="center" wrapText="1" shrinkToFit="1"/>
    </xf>
    <xf numFmtId="0" fontId="10" fillId="5" borderId="23" xfId="0" applyFont="1" applyFill="1" applyBorder="1" applyAlignment="1">
      <alignment horizontal="center" vertical="center" shrinkToFit="1"/>
    </xf>
    <xf numFmtId="0" fontId="10" fillId="5" borderId="58" xfId="0" applyFont="1" applyFill="1" applyBorder="1" applyAlignment="1">
      <alignment horizontal="center" vertical="center" shrinkToFit="1"/>
    </xf>
    <xf numFmtId="179" fontId="25" fillId="5" borderId="46" xfId="0" applyNumberFormat="1" applyFont="1" applyFill="1" applyBorder="1" applyAlignment="1">
      <alignment horizontal="center" vertical="center"/>
    </xf>
    <xf numFmtId="179" fontId="25" fillId="5" borderId="47" xfId="0" applyNumberFormat="1" applyFont="1" applyFill="1" applyBorder="1" applyAlignment="1">
      <alignment horizontal="center" vertical="center"/>
    </xf>
    <xf numFmtId="0" fontId="16" fillId="0" borderId="136" xfId="0" applyFont="1" applyBorder="1" applyAlignment="1">
      <alignment horizontal="left" vertical="center" wrapText="1"/>
    </xf>
    <xf numFmtId="0" fontId="16" fillId="0" borderId="130" xfId="0" applyFont="1" applyBorder="1" applyAlignment="1">
      <alignment horizontal="left" vertical="center" wrapText="1"/>
    </xf>
    <xf numFmtId="0" fontId="16" fillId="0" borderId="137" xfId="0" applyFont="1" applyBorder="1" applyAlignment="1">
      <alignment horizontal="left" vertical="center" wrapText="1"/>
    </xf>
    <xf numFmtId="0" fontId="42" fillId="0" borderId="140" xfId="0" applyFont="1" applyBorder="1" applyAlignment="1">
      <alignment horizontal="left" vertical="center" wrapText="1"/>
    </xf>
    <xf numFmtId="0" fontId="42" fillId="0" borderId="110" xfId="0" applyFont="1" applyBorder="1" applyAlignment="1">
      <alignment horizontal="left" vertical="center" wrapText="1"/>
    </xf>
    <xf numFmtId="0" fontId="42" fillId="0" borderId="76" xfId="0" applyFont="1" applyBorder="1" applyAlignment="1">
      <alignment horizontal="left" vertical="center" wrapText="1"/>
    </xf>
    <xf numFmtId="0" fontId="16" fillId="0" borderId="143" xfId="0" applyFont="1" applyBorder="1" applyAlignment="1" applyProtection="1">
      <alignment horizontal="left" vertical="center"/>
      <protection locked="0"/>
    </xf>
    <xf numFmtId="0" fontId="16" fillId="0" borderId="144" xfId="0" applyFont="1" applyBorder="1" applyAlignment="1" applyProtection="1">
      <alignment horizontal="left" vertical="center"/>
      <protection locked="0"/>
    </xf>
    <xf numFmtId="0" fontId="16" fillId="0" borderId="145" xfId="0" applyFont="1" applyBorder="1" applyAlignment="1" applyProtection="1">
      <alignment horizontal="left" vertical="center"/>
      <protection locked="0"/>
    </xf>
    <xf numFmtId="0" fontId="16" fillId="0" borderId="143" xfId="0" applyFont="1" applyBorder="1" applyAlignment="1" applyProtection="1">
      <alignment horizontal="left" vertical="center" wrapText="1"/>
      <protection locked="0"/>
    </xf>
    <xf numFmtId="0" fontId="16" fillId="0" borderId="144" xfId="0" applyFont="1" applyBorder="1" applyAlignment="1" applyProtection="1">
      <alignment horizontal="left" vertical="center" wrapText="1"/>
      <protection locked="0"/>
    </xf>
    <xf numFmtId="0" fontId="16" fillId="0" borderId="146" xfId="0" applyFont="1" applyBorder="1" applyAlignment="1" applyProtection="1">
      <alignment horizontal="left" vertical="center" wrapText="1"/>
      <protection locked="0"/>
    </xf>
    <xf numFmtId="0" fontId="22" fillId="0" borderId="149" xfId="0" applyFont="1" applyBorder="1" applyAlignment="1" applyProtection="1">
      <alignment vertical="center" wrapText="1"/>
      <protection locked="0"/>
    </xf>
    <xf numFmtId="0" fontId="22" fillId="0" borderId="150" xfId="0" applyFont="1" applyBorder="1" applyAlignment="1" applyProtection="1">
      <alignment vertical="center" wrapText="1"/>
      <protection locked="0"/>
    </xf>
    <xf numFmtId="0" fontId="17" fillId="0" borderId="150" xfId="0" applyFont="1" applyBorder="1" applyAlignment="1" applyProtection="1">
      <alignment vertical="center" wrapText="1"/>
      <protection locked="0"/>
    </xf>
    <xf numFmtId="0" fontId="17" fillId="0" borderId="151" xfId="0" applyFont="1" applyBorder="1" applyAlignment="1" applyProtection="1">
      <alignment vertical="center" wrapText="1"/>
      <protection locked="0"/>
    </xf>
    <xf numFmtId="0" fontId="10" fillId="0" borderId="21" xfId="0" applyFont="1" applyBorder="1" applyAlignment="1" applyProtection="1">
      <alignment horizontal="left" vertical="center" wrapText="1"/>
      <protection locked="0"/>
    </xf>
    <xf numFmtId="0" fontId="10" fillId="0" borderId="131" xfId="0" applyFont="1" applyBorder="1" applyAlignment="1" applyProtection="1">
      <alignment horizontal="left" vertical="center" wrapText="1"/>
      <protection locked="0"/>
    </xf>
    <xf numFmtId="0" fontId="10" fillId="5" borderId="129" xfId="0" applyFont="1" applyFill="1" applyBorder="1" applyAlignment="1">
      <alignment horizontal="center" vertical="center"/>
    </xf>
    <xf numFmtId="0" fontId="10" fillId="5" borderId="84" xfId="0" applyFont="1" applyFill="1" applyBorder="1" applyAlignment="1">
      <alignment horizontal="center" vertical="center"/>
    </xf>
    <xf numFmtId="0" fontId="10" fillId="5" borderId="141" xfId="0" applyFont="1" applyFill="1" applyBorder="1" applyAlignment="1">
      <alignment horizontal="center" vertical="center"/>
    </xf>
    <xf numFmtId="0" fontId="10" fillId="5" borderId="142" xfId="0" applyFont="1" applyFill="1" applyBorder="1" applyAlignment="1">
      <alignment horizontal="center" vertical="center"/>
    </xf>
    <xf numFmtId="0" fontId="19" fillId="0" borderId="0" xfId="0" applyFont="1">
      <alignment vertical="center"/>
    </xf>
    <xf numFmtId="0" fontId="10" fillId="0" borderId="0" xfId="0" applyFont="1" applyAlignment="1">
      <alignment horizontal="left" vertical="center" wrapText="1"/>
    </xf>
    <xf numFmtId="49" fontId="10" fillId="0" borderId="0" xfId="0" applyNumberFormat="1" applyFont="1" applyAlignment="1" applyProtection="1">
      <alignment horizontal="right" vertical="center"/>
      <protection locked="0"/>
    </xf>
    <xf numFmtId="0" fontId="18" fillId="0" borderId="0" xfId="0" applyFont="1" applyAlignment="1">
      <alignment horizontal="center" vertical="top" wrapText="1"/>
    </xf>
    <xf numFmtId="192" fontId="16" fillId="0" borderId="0" xfId="0" applyNumberFormat="1" applyFont="1" applyAlignment="1">
      <alignment horizontal="center" vertical="center" shrinkToFit="1"/>
    </xf>
    <xf numFmtId="0" fontId="16" fillId="0" borderId="0" xfId="0" applyFont="1" applyAlignment="1">
      <alignment horizontal="left" vertical="top" wrapText="1"/>
    </xf>
    <xf numFmtId="0" fontId="22" fillId="4" borderId="147" xfId="0" applyFont="1" applyFill="1" applyBorder="1" applyAlignment="1">
      <alignment horizontal="center" vertical="center" textRotation="255"/>
    </xf>
    <xf numFmtId="0" fontId="21" fillId="0" borderId="62" xfId="0" applyFont="1" applyBorder="1" applyAlignment="1">
      <alignment horizontal="center" vertical="center" textRotation="255"/>
    </xf>
    <xf numFmtId="0" fontId="21" fillId="0" borderId="152" xfId="0" applyFont="1" applyBorder="1" applyAlignment="1">
      <alignment horizontal="center" vertical="center" textRotation="255"/>
    </xf>
    <xf numFmtId="0" fontId="7" fillId="0" borderId="62" xfId="0" applyFont="1" applyBorder="1" applyAlignment="1">
      <alignment horizontal="center" vertical="center" textRotation="255"/>
    </xf>
    <xf numFmtId="0" fontId="7" fillId="0" borderId="152" xfId="0" applyFont="1" applyBorder="1" applyAlignment="1">
      <alignment horizontal="center" vertical="center" textRotation="255"/>
    </xf>
    <xf numFmtId="0" fontId="10" fillId="0" borderId="47" xfId="0" applyFont="1" applyBorder="1" applyAlignment="1" applyProtection="1">
      <alignment horizontal="left" vertical="center" wrapText="1"/>
      <protection locked="0"/>
    </xf>
    <xf numFmtId="0" fontId="10" fillId="0" borderId="46" xfId="0" applyFont="1" applyBorder="1" applyAlignment="1">
      <alignment horizontal="left" vertical="center"/>
    </xf>
    <xf numFmtId="0" fontId="10" fillId="0" borderId="39" xfId="0" applyFont="1" applyBorder="1" applyAlignment="1">
      <alignment horizontal="left" vertical="center"/>
    </xf>
    <xf numFmtId="0" fontId="10" fillId="0" borderId="48" xfId="0" applyFont="1" applyBorder="1" applyAlignment="1">
      <alignment horizontal="left" vertical="center"/>
    </xf>
    <xf numFmtId="0" fontId="10" fillId="0" borderId="143" xfId="0" applyFont="1" applyBorder="1" applyAlignment="1">
      <alignment horizontal="left" vertical="center"/>
    </xf>
    <xf numFmtId="0" fontId="10" fillId="0" borderId="144" xfId="0" applyFont="1" applyBorder="1" applyAlignment="1">
      <alignment horizontal="left" vertical="center"/>
    </xf>
    <xf numFmtId="0" fontId="10" fillId="0" borderId="145" xfId="0" applyFont="1" applyBorder="1" applyAlignment="1">
      <alignment horizontal="left" vertical="center"/>
    </xf>
    <xf numFmtId="0" fontId="10" fillId="0" borderId="153" xfId="0" applyFont="1" applyBorder="1" applyAlignment="1">
      <alignment horizontal="left" vertical="center"/>
    </xf>
    <xf numFmtId="0" fontId="10" fillId="0" borderId="154" xfId="0" applyFont="1" applyBorder="1" applyAlignment="1">
      <alignment horizontal="left" vertical="center"/>
    </xf>
    <xf numFmtId="0" fontId="10" fillId="0" borderId="155" xfId="0" applyFont="1" applyBorder="1" applyAlignment="1">
      <alignment horizontal="left" vertical="center"/>
    </xf>
    <xf numFmtId="0" fontId="48" fillId="4" borderId="57" xfId="0" applyFont="1" applyFill="1" applyBorder="1" applyAlignment="1">
      <alignment horizontal="center" vertical="center" wrapText="1"/>
    </xf>
    <xf numFmtId="0" fontId="48" fillId="4" borderId="23" xfId="0" applyFont="1" applyFill="1" applyBorder="1" applyAlignment="1">
      <alignment horizontal="center" vertical="center"/>
    </xf>
    <xf numFmtId="0" fontId="48" fillId="4" borderId="58" xfId="0" applyFont="1" applyFill="1" applyBorder="1" applyAlignment="1">
      <alignment horizontal="center" vertical="center"/>
    </xf>
    <xf numFmtId="0" fontId="22" fillId="0" borderId="162" xfId="0" applyFont="1" applyBorder="1" applyAlignment="1" applyProtection="1">
      <alignment horizontal="left" vertical="center" wrapText="1"/>
      <protection locked="0"/>
    </xf>
    <xf numFmtId="0" fontId="22" fillId="0" borderId="163" xfId="0" applyFont="1" applyBorder="1" applyAlignment="1" applyProtection="1">
      <alignment horizontal="left" vertical="center" wrapText="1"/>
      <protection locked="0"/>
    </xf>
    <xf numFmtId="0" fontId="22" fillId="0" borderId="164" xfId="0" applyFont="1" applyBorder="1" applyAlignment="1" applyProtection="1">
      <alignment horizontal="left" vertical="center" wrapText="1"/>
      <protection locked="0"/>
    </xf>
    <xf numFmtId="0" fontId="22" fillId="0" borderId="153" xfId="0" applyFont="1" applyBorder="1" applyAlignment="1">
      <alignment horizontal="left" vertical="center" wrapText="1"/>
    </xf>
    <xf numFmtId="0" fontId="22" fillId="0" borderId="154" xfId="0" applyFont="1" applyBorder="1" applyAlignment="1">
      <alignment horizontal="left" vertical="center" wrapText="1"/>
    </xf>
    <xf numFmtId="0" fontId="22" fillId="0" borderId="155" xfId="0" applyFont="1" applyBorder="1" applyAlignment="1">
      <alignment horizontal="left" vertical="center" wrapText="1"/>
    </xf>
    <xf numFmtId="0" fontId="23" fillId="0" borderId="26" xfId="0" applyFont="1" applyBorder="1" applyAlignment="1">
      <alignment vertical="top" wrapText="1"/>
    </xf>
    <xf numFmtId="0" fontId="23" fillId="0" borderId="0" xfId="0" applyFont="1" applyAlignment="1">
      <alignment vertical="top" wrapText="1"/>
    </xf>
    <xf numFmtId="0" fontId="43" fillId="0" borderId="26" xfId="0" applyFont="1" applyBorder="1" applyAlignment="1">
      <alignment vertical="top" wrapText="1"/>
    </xf>
    <xf numFmtId="0" fontId="43" fillId="0" borderId="0" xfId="0" applyFont="1" applyAlignment="1">
      <alignment vertical="top" wrapText="1"/>
    </xf>
    <xf numFmtId="0" fontId="24" fillId="4" borderId="191" xfId="0" applyFont="1" applyFill="1" applyBorder="1" applyAlignment="1">
      <alignment horizontal="center" vertical="center"/>
    </xf>
    <xf numFmtId="0" fontId="24" fillId="4" borderId="87" xfId="0" applyFont="1" applyFill="1" applyBorder="1" applyAlignment="1">
      <alignment horizontal="center" vertical="center"/>
    </xf>
    <xf numFmtId="0" fontId="24" fillId="4" borderId="192" xfId="0" applyFont="1" applyFill="1" applyBorder="1" applyAlignment="1">
      <alignment horizontal="center" vertical="center"/>
    </xf>
    <xf numFmtId="0" fontId="24" fillId="4" borderId="55" xfId="0" applyFont="1" applyFill="1" applyBorder="1" applyAlignment="1">
      <alignment horizontal="center" vertical="center" shrinkToFit="1"/>
    </xf>
    <xf numFmtId="0" fontId="24" fillId="4" borderId="190" xfId="0" applyFont="1" applyFill="1" applyBorder="1" applyAlignment="1">
      <alignment horizontal="center" vertical="center" shrinkToFit="1"/>
    </xf>
    <xf numFmtId="0" fontId="25" fillId="5" borderId="53" xfId="0" applyFont="1" applyFill="1" applyBorder="1" applyAlignment="1">
      <alignment horizontal="center" vertical="center"/>
    </xf>
    <xf numFmtId="14" fontId="10" fillId="0" borderId="53" xfId="0" applyNumberFormat="1" applyFont="1" applyBorder="1" applyAlignment="1" applyProtection="1">
      <alignment horizontal="center" vertical="center"/>
      <protection locked="0"/>
    </xf>
    <xf numFmtId="14" fontId="10" fillId="0" borderId="47" xfId="0" applyNumberFormat="1" applyFont="1" applyBorder="1" applyAlignment="1" applyProtection="1">
      <alignment horizontal="center" vertical="center"/>
      <protection locked="0"/>
    </xf>
    <xf numFmtId="193" fontId="10" fillId="3" borderId="76" xfId="0" applyNumberFormat="1" applyFont="1" applyFill="1" applyBorder="1" applyAlignment="1">
      <alignment vertical="center" shrinkToFit="1"/>
    </xf>
    <xf numFmtId="193" fontId="10" fillId="3" borderId="28" xfId="0" applyNumberFormat="1" applyFont="1" applyFill="1" applyBorder="1" applyAlignment="1">
      <alignment vertical="center" shrinkToFit="1"/>
    </xf>
    <xf numFmtId="193" fontId="10" fillId="3" borderId="102" xfId="0" applyNumberFormat="1" applyFont="1" applyFill="1" applyBorder="1" applyAlignment="1">
      <alignment vertical="center" shrinkToFit="1"/>
    </xf>
    <xf numFmtId="0" fontId="24" fillId="4" borderId="34" xfId="0" applyFont="1" applyFill="1" applyBorder="1" applyAlignment="1">
      <alignment horizontal="center" vertical="center" wrapText="1"/>
    </xf>
    <xf numFmtId="0" fontId="24" fillId="4" borderId="49" xfId="0" applyFont="1" applyFill="1" applyBorder="1" applyAlignment="1">
      <alignment horizontal="center" vertical="center" wrapText="1"/>
    </xf>
    <xf numFmtId="0" fontId="22" fillId="0" borderId="162" xfId="0" applyFont="1" applyBorder="1" applyAlignment="1" applyProtection="1">
      <alignment vertical="center" wrapText="1"/>
      <protection locked="0"/>
    </xf>
    <xf numFmtId="0" fontId="22" fillId="0" borderId="163" xfId="0" applyFont="1" applyBorder="1" applyAlignment="1" applyProtection="1">
      <alignment vertical="center" wrapText="1"/>
      <protection locked="0"/>
    </xf>
    <xf numFmtId="0" fontId="22" fillId="0" borderId="164" xfId="0" applyFont="1" applyBorder="1" applyAlignment="1" applyProtection="1">
      <alignment vertical="center" wrapText="1"/>
      <protection locked="0"/>
    </xf>
    <xf numFmtId="0" fontId="10" fillId="4" borderId="46" xfId="0" applyFont="1" applyFill="1" applyBorder="1" applyAlignment="1" applyProtection="1">
      <alignment horizontal="center" vertical="center" wrapText="1"/>
      <protection locked="0"/>
    </xf>
    <xf numFmtId="0" fontId="10" fillId="4" borderId="47" xfId="0" applyFont="1" applyFill="1" applyBorder="1" applyAlignment="1" applyProtection="1">
      <alignment horizontal="center" vertical="center" wrapText="1"/>
      <protection locked="0"/>
    </xf>
    <xf numFmtId="0" fontId="10" fillId="4" borderId="143" xfId="0" applyFont="1" applyFill="1" applyBorder="1" applyAlignment="1" applyProtection="1">
      <alignment horizontal="center" vertical="center" wrapText="1"/>
      <protection locked="0"/>
    </xf>
    <xf numFmtId="0" fontId="10" fillId="4" borderId="145" xfId="0" applyFont="1" applyFill="1" applyBorder="1" applyAlignment="1" applyProtection="1">
      <alignment horizontal="center" vertical="center" wrapText="1"/>
      <protection locked="0"/>
    </xf>
    <xf numFmtId="0" fontId="22" fillId="4" borderId="156" xfId="0" applyFont="1" applyFill="1" applyBorder="1" applyAlignment="1">
      <alignment horizontal="center" vertical="center" wrapText="1"/>
    </xf>
    <xf numFmtId="0" fontId="22" fillId="4" borderId="158" xfId="0" applyFont="1" applyFill="1" applyBorder="1" applyAlignment="1">
      <alignment horizontal="center" vertical="center" wrapText="1"/>
    </xf>
    <xf numFmtId="0" fontId="22" fillId="4" borderId="46" xfId="0" applyFont="1" applyFill="1" applyBorder="1" applyAlignment="1">
      <alignment horizontal="center" vertical="center" wrapText="1"/>
    </xf>
    <xf numFmtId="0" fontId="22" fillId="4" borderId="47" xfId="0" applyFont="1" applyFill="1" applyBorder="1" applyAlignment="1">
      <alignment horizontal="center" vertical="center" wrapText="1"/>
    </xf>
    <xf numFmtId="0" fontId="22" fillId="0" borderId="144" xfId="0" applyFont="1" applyBorder="1" applyAlignment="1" applyProtection="1">
      <alignment vertical="center" wrapText="1"/>
      <protection locked="0"/>
    </xf>
    <xf numFmtId="0" fontId="22" fillId="0" borderId="146" xfId="0" applyFont="1" applyBorder="1" applyAlignment="1" applyProtection="1">
      <alignment vertical="center" wrapText="1"/>
      <protection locked="0"/>
    </xf>
    <xf numFmtId="178" fontId="26" fillId="3" borderId="176" xfId="0" applyNumberFormat="1" applyFont="1" applyFill="1" applyBorder="1" applyAlignment="1">
      <alignment horizontal="center" vertical="center"/>
    </xf>
    <xf numFmtId="178" fontId="26" fillId="3" borderId="174" xfId="0" applyNumberFormat="1" applyFont="1" applyFill="1" applyBorder="1" applyAlignment="1">
      <alignment horizontal="center" vertical="center"/>
    </xf>
    <xf numFmtId="193" fontId="22" fillId="3" borderId="174" xfId="0" applyNumberFormat="1" applyFont="1" applyFill="1" applyBorder="1" applyAlignment="1">
      <alignment horizontal="center" vertical="center"/>
    </xf>
    <xf numFmtId="193" fontId="22" fillId="3" borderId="177" xfId="0" applyNumberFormat="1" applyFont="1" applyFill="1" applyBorder="1" applyAlignment="1">
      <alignment horizontal="center" vertical="center"/>
    </xf>
    <xf numFmtId="0" fontId="22" fillId="4" borderId="143" xfId="0" applyFont="1" applyFill="1" applyBorder="1" applyAlignment="1">
      <alignment horizontal="center" vertical="center" wrapText="1"/>
    </xf>
    <xf numFmtId="0" fontId="22" fillId="4" borderId="145" xfId="0" applyFont="1" applyFill="1" applyBorder="1" applyAlignment="1">
      <alignment horizontal="center" vertical="center" wrapText="1"/>
    </xf>
    <xf numFmtId="0" fontId="10" fillId="0" borderId="48" xfId="0" applyFont="1" applyBorder="1">
      <alignment vertical="center"/>
    </xf>
    <xf numFmtId="0" fontId="10" fillId="0" borderId="144" xfId="0" applyFont="1" applyBorder="1">
      <alignment vertical="center"/>
    </xf>
    <xf numFmtId="0" fontId="10" fillId="0" borderId="146" xfId="0" applyFont="1" applyBorder="1">
      <alignment vertical="center"/>
    </xf>
    <xf numFmtId="0" fontId="22" fillId="0" borderId="157" xfId="0" applyFont="1" applyBorder="1" applyAlignment="1">
      <alignment vertical="center" wrapText="1"/>
    </xf>
    <xf numFmtId="0" fontId="22" fillId="0" borderId="160" xfId="0" applyFont="1" applyBorder="1" applyAlignment="1">
      <alignment vertical="center" wrapText="1"/>
    </xf>
    <xf numFmtId="0" fontId="22" fillId="0" borderId="39" xfId="0" applyFont="1" applyBorder="1" applyAlignment="1">
      <alignment vertical="center" wrapText="1"/>
    </xf>
    <xf numFmtId="0" fontId="22" fillId="0" borderId="48" xfId="0" applyFont="1" applyBorder="1" applyAlignment="1">
      <alignment vertical="center" wrapText="1"/>
    </xf>
    <xf numFmtId="0" fontId="22" fillId="0" borderId="144" xfId="0" applyFont="1" applyBorder="1" applyAlignment="1">
      <alignment vertical="center" wrapText="1"/>
    </xf>
    <xf numFmtId="0" fontId="22" fillId="0" borderId="146" xfId="0" applyFont="1" applyBorder="1" applyAlignment="1">
      <alignment vertical="center" wrapText="1"/>
    </xf>
    <xf numFmtId="0" fontId="10" fillId="0" borderId="0" xfId="0" applyFont="1" applyAlignment="1">
      <alignment vertical="top"/>
    </xf>
    <xf numFmtId="0" fontId="22" fillId="0" borderId="157" xfId="0" applyFont="1" applyBorder="1" applyProtection="1">
      <alignment vertical="center"/>
      <protection locked="0"/>
    </xf>
    <xf numFmtId="0" fontId="22" fillId="0" borderId="160" xfId="0" applyFont="1" applyBorder="1" applyProtection="1">
      <alignment vertical="center"/>
      <protection locked="0"/>
    </xf>
    <xf numFmtId="0" fontId="22" fillId="0" borderId="39" xfId="0" applyFont="1" applyBorder="1" applyProtection="1">
      <alignment vertical="center"/>
      <protection locked="0"/>
    </xf>
    <xf numFmtId="0" fontId="22" fillId="0" borderId="48" xfId="0" applyFont="1" applyBorder="1" applyProtection="1">
      <alignment vertical="center"/>
      <protection locked="0"/>
    </xf>
    <xf numFmtId="0" fontId="22" fillId="0" borderId="156" xfId="0" applyFont="1" applyBorder="1" applyAlignment="1" applyProtection="1">
      <alignment vertical="center" wrapText="1"/>
      <protection locked="0"/>
    </xf>
    <xf numFmtId="0" fontId="22" fillId="0" borderId="157" xfId="0" applyFont="1" applyBorder="1" applyAlignment="1" applyProtection="1">
      <alignment vertical="center" wrapText="1"/>
      <protection locked="0"/>
    </xf>
    <xf numFmtId="0" fontId="22" fillId="0" borderId="158" xfId="0" applyFont="1" applyBorder="1" applyAlignment="1" applyProtection="1">
      <alignment vertical="center" wrapText="1"/>
      <protection locked="0"/>
    </xf>
    <xf numFmtId="0" fontId="22" fillId="0" borderId="31" xfId="0" applyFont="1" applyBorder="1" applyAlignment="1" applyProtection="1">
      <alignment vertical="center" wrapText="1"/>
      <protection locked="0"/>
    </xf>
    <xf numFmtId="0" fontId="22" fillId="0" borderId="51" xfId="0" applyFont="1" applyBorder="1" applyAlignment="1" applyProtection="1">
      <alignment vertical="center" wrapText="1"/>
      <protection locked="0"/>
    </xf>
    <xf numFmtId="0" fontId="22" fillId="0" borderId="73" xfId="0" applyFont="1" applyBorder="1" applyAlignment="1" applyProtection="1">
      <alignment vertical="center" wrapText="1"/>
      <protection locked="0"/>
    </xf>
    <xf numFmtId="0" fontId="19" fillId="0" borderId="77" xfId="0" applyFont="1" applyBorder="1">
      <alignment vertical="center"/>
    </xf>
    <xf numFmtId="0" fontId="10" fillId="5" borderId="189" xfId="0" applyFont="1" applyFill="1" applyBorder="1" applyAlignment="1">
      <alignment horizontal="center" vertical="center"/>
    </xf>
    <xf numFmtId="0" fontId="10" fillId="5" borderId="137" xfId="0" applyFont="1" applyFill="1" applyBorder="1" applyAlignment="1">
      <alignment horizontal="center" vertical="center"/>
    </xf>
    <xf numFmtId="0" fontId="24" fillId="4" borderId="0" xfId="0" applyFont="1" applyFill="1" applyAlignment="1">
      <alignment horizontal="center" vertical="center" wrapText="1"/>
    </xf>
    <xf numFmtId="0" fontId="24" fillId="4" borderId="51" xfId="0" applyFont="1" applyFill="1" applyBorder="1" applyAlignment="1">
      <alignment horizontal="center" vertical="center" wrapText="1"/>
    </xf>
    <xf numFmtId="0" fontId="24" fillId="4" borderId="139" xfId="0" applyFont="1" applyFill="1" applyBorder="1" applyAlignment="1">
      <alignment horizontal="center" vertical="center" wrapText="1"/>
    </xf>
    <xf numFmtId="0" fontId="16" fillId="3" borderId="136" xfId="0" applyFont="1" applyFill="1" applyBorder="1" applyAlignment="1">
      <alignment vertical="center" wrapText="1"/>
    </xf>
    <xf numFmtId="0" fontId="16" fillId="3" borderId="130" xfId="0" applyFont="1" applyFill="1" applyBorder="1" applyAlignment="1">
      <alignment vertical="center" wrapText="1"/>
    </xf>
    <xf numFmtId="0" fontId="16" fillId="3" borderId="137" xfId="0" applyFont="1" applyFill="1" applyBorder="1" applyAlignment="1">
      <alignment vertical="center" wrapText="1"/>
    </xf>
    <xf numFmtId="0" fontId="16" fillId="3" borderId="143" xfId="0" applyFont="1" applyFill="1" applyBorder="1" applyProtection="1">
      <alignment vertical="center"/>
      <protection locked="0"/>
    </xf>
    <xf numFmtId="0" fontId="16" fillId="3" borderId="144" xfId="0" applyFont="1" applyFill="1" applyBorder="1" applyProtection="1">
      <alignment vertical="center"/>
      <protection locked="0"/>
    </xf>
    <xf numFmtId="0" fontId="16" fillId="3" borderId="145" xfId="0" applyFont="1" applyFill="1" applyBorder="1" applyProtection="1">
      <alignment vertical="center"/>
      <protection locked="0"/>
    </xf>
    <xf numFmtId="0" fontId="10" fillId="5" borderId="136" xfId="0" applyFont="1" applyFill="1" applyBorder="1" applyAlignment="1">
      <alignment horizontal="center" vertical="center"/>
    </xf>
    <xf numFmtId="0" fontId="10" fillId="5" borderId="143" xfId="0" applyFont="1" applyFill="1" applyBorder="1" applyAlignment="1">
      <alignment horizontal="center" vertical="center"/>
    </xf>
    <xf numFmtId="0" fontId="10" fillId="5" borderId="145" xfId="0" applyFont="1" applyFill="1" applyBorder="1" applyAlignment="1">
      <alignment horizontal="center" vertical="center"/>
    </xf>
    <xf numFmtId="0" fontId="42" fillId="3" borderId="130" xfId="0" applyFont="1" applyFill="1" applyBorder="1" applyAlignment="1">
      <alignment vertical="center" wrapText="1"/>
    </xf>
    <xf numFmtId="0" fontId="42" fillId="3" borderId="188" xfId="0" applyFont="1" applyFill="1" applyBorder="1" applyAlignment="1">
      <alignment vertical="center" wrapText="1"/>
    </xf>
    <xf numFmtId="0" fontId="16" fillId="3" borderId="144" xfId="0" applyFont="1" applyFill="1" applyBorder="1" applyAlignment="1" applyProtection="1">
      <alignment vertical="center" wrapText="1"/>
      <protection locked="0"/>
    </xf>
    <xf numFmtId="0" fontId="16" fillId="3" borderId="146" xfId="0" applyFont="1" applyFill="1" applyBorder="1" applyAlignment="1" applyProtection="1">
      <alignment vertical="center" wrapText="1"/>
      <protection locked="0"/>
    </xf>
    <xf numFmtId="0" fontId="23" fillId="0" borderId="0" xfId="0" applyFont="1" applyAlignment="1">
      <alignment horizontal="center" vertical="center"/>
    </xf>
    <xf numFmtId="0" fontId="26" fillId="5" borderId="115" xfId="0" applyFont="1" applyFill="1" applyBorder="1" applyAlignment="1">
      <alignment horizontal="center" vertical="center"/>
    </xf>
    <xf numFmtId="0" fontId="26" fillId="5" borderId="135" xfId="0" applyFont="1" applyFill="1" applyBorder="1" applyAlignment="1">
      <alignment horizontal="center" vertical="center"/>
    </xf>
    <xf numFmtId="0" fontId="22" fillId="3" borderId="135" xfId="0" applyFont="1" applyFill="1" applyBorder="1" applyAlignment="1">
      <alignment vertical="center" wrapText="1"/>
    </xf>
    <xf numFmtId="197" fontId="22" fillId="3" borderId="135" xfId="0" applyNumberFormat="1" applyFont="1" applyFill="1" applyBorder="1" applyAlignment="1">
      <alignment vertical="center" wrapText="1"/>
    </xf>
    <xf numFmtId="197" fontId="22" fillId="3" borderId="116" xfId="0" applyNumberFormat="1" applyFont="1" applyFill="1" applyBorder="1" applyAlignment="1">
      <alignment vertical="center" wrapText="1"/>
    </xf>
    <xf numFmtId="0" fontId="10" fillId="4" borderId="43" xfId="0" applyFont="1" applyFill="1" applyBorder="1" applyAlignment="1" applyProtection="1">
      <alignment horizontal="left" vertical="center" indent="1"/>
      <protection locked="0"/>
    </xf>
    <xf numFmtId="0" fontId="10" fillId="4" borderId="80" xfId="0" applyFont="1" applyFill="1" applyBorder="1" applyAlignment="1" applyProtection="1">
      <alignment horizontal="left" vertical="center" indent="1"/>
      <protection locked="0"/>
    </xf>
    <xf numFmtId="0" fontId="10" fillId="4" borderId="60" xfId="0" applyFont="1" applyFill="1" applyBorder="1" applyAlignment="1" applyProtection="1">
      <alignment horizontal="left" vertical="center" indent="1"/>
      <protection locked="0"/>
    </xf>
    <xf numFmtId="0" fontId="23" fillId="4" borderId="61" xfId="0" applyFont="1" applyFill="1" applyBorder="1" applyAlignment="1" applyProtection="1">
      <alignment horizontal="center" vertical="center" textRotation="255"/>
      <protection locked="0"/>
    </xf>
    <xf numFmtId="0" fontId="23" fillId="4" borderId="62" xfId="0" applyFont="1" applyFill="1" applyBorder="1" applyAlignment="1" applyProtection="1">
      <alignment horizontal="center" vertical="center" textRotation="255"/>
      <protection locked="0"/>
    </xf>
    <xf numFmtId="0" fontId="10" fillId="0" borderId="0" xfId="0" applyFont="1" applyAlignment="1" applyProtection="1">
      <alignment horizontal="left" vertical="top" wrapText="1"/>
      <protection locked="0"/>
    </xf>
    <xf numFmtId="0" fontId="10" fillId="0" borderId="28" xfId="0" applyFont="1" applyBorder="1" applyAlignment="1" applyProtection="1">
      <alignment horizontal="left" vertical="top" wrapText="1"/>
      <protection locked="0"/>
    </xf>
    <xf numFmtId="0" fontId="10" fillId="0" borderId="92" xfId="0" applyFont="1" applyBorder="1" applyAlignment="1" applyProtection="1">
      <alignment horizontal="left" vertical="top" wrapText="1"/>
      <protection locked="0"/>
    </xf>
    <xf numFmtId="0" fontId="10" fillId="0" borderId="93" xfId="0" applyFont="1" applyBorder="1" applyAlignment="1" applyProtection="1">
      <alignment horizontal="left" vertical="top" wrapText="1"/>
      <protection locked="0"/>
    </xf>
    <xf numFmtId="182" fontId="23" fillId="4" borderId="31" xfId="0" applyNumberFormat="1" applyFont="1" applyFill="1" applyBorder="1" applyAlignment="1" applyProtection="1">
      <alignment horizontal="left" vertical="center" shrinkToFit="1"/>
      <protection locked="0"/>
    </xf>
    <xf numFmtId="0" fontId="23" fillId="0" borderId="51" xfId="0" applyFont="1" applyBorder="1" applyAlignment="1" applyProtection="1">
      <alignment horizontal="left" vertical="center"/>
      <protection locked="0"/>
    </xf>
    <xf numFmtId="0" fontId="23" fillId="0" borderId="32" xfId="0" applyFont="1" applyBorder="1" applyAlignment="1" applyProtection="1">
      <alignment horizontal="left" vertical="center"/>
      <protection locked="0"/>
    </xf>
    <xf numFmtId="187" fontId="10" fillId="3" borderId="46" xfId="0" applyNumberFormat="1" applyFont="1" applyFill="1" applyBorder="1" applyAlignment="1" applyProtection="1">
      <alignment horizontal="center" vertical="center" shrinkToFit="1"/>
      <protection locked="0"/>
    </xf>
    <xf numFmtId="187" fontId="10" fillId="3" borderId="47" xfId="0" applyNumberFormat="1" applyFont="1" applyFill="1" applyBorder="1" applyAlignment="1" applyProtection="1">
      <alignment vertical="center" shrinkToFit="1"/>
      <protection locked="0"/>
    </xf>
    <xf numFmtId="187" fontId="10" fillId="3" borderId="47" xfId="0" applyNumberFormat="1" applyFont="1" applyFill="1" applyBorder="1" applyAlignment="1" applyProtection="1">
      <alignment horizontal="center" vertical="center" shrinkToFit="1"/>
      <protection locked="0"/>
    </xf>
    <xf numFmtId="0" fontId="10" fillId="0" borderId="16" xfId="0" applyFont="1" applyBorder="1" applyAlignment="1" applyProtection="1">
      <alignment horizontal="left" vertical="top" wrapText="1"/>
      <protection locked="0"/>
    </xf>
    <xf numFmtId="0" fontId="10" fillId="0" borderId="19" xfId="0" applyFont="1" applyBorder="1" applyAlignment="1" applyProtection="1">
      <alignment horizontal="left" vertical="top" wrapText="1"/>
      <protection locked="0"/>
    </xf>
    <xf numFmtId="0" fontId="10" fillId="0" borderId="55" xfId="0" applyFont="1" applyBorder="1" applyAlignment="1" applyProtection="1">
      <alignment horizontal="left" vertical="top" wrapText="1"/>
      <protection locked="0"/>
    </xf>
    <xf numFmtId="0" fontId="10" fillId="0" borderId="56" xfId="0" applyFont="1" applyBorder="1" applyAlignment="1" applyProtection="1">
      <alignment horizontal="left" vertical="top" wrapText="1"/>
      <protection locked="0"/>
    </xf>
    <xf numFmtId="0" fontId="10" fillId="0" borderId="79" xfId="0" applyFont="1" applyBorder="1" applyAlignment="1" applyProtection="1">
      <alignment horizontal="left" vertical="top" wrapText="1"/>
      <protection locked="0"/>
    </xf>
    <xf numFmtId="0" fontId="10" fillId="0" borderId="170" xfId="0" applyFont="1" applyBorder="1" applyAlignment="1" applyProtection="1">
      <alignment horizontal="left" vertical="top" wrapText="1"/>
      <protection locked="0"/>
    </xf>
    <xf numFmtId="0" fontId="10" fillId="0" borderId="87" xfId="0" applyFont="1" applyBorder="1" applyAlignment="1" applyProtection="1">
      <alignment horizontal="left" vertical="top" wrapText="1"/>
      <protection locked="0"/>
    </xf>
    <xf numFmtId="0" fontId="10" fillId="0" borderId="85" xfId="0" applyFont="1" applyBorder="1" applyAlignment="1" applyProtection="1">
      <alignment horizontal="left" vertical="top" wrapText="1"/>
      <protection locked="0"/>
    </xf>
    <xf numFmtId="0" fontId="10" fillId="4" borderId="22" xfId="0" applyFont="1" applyFill="1" applyBorder="1" applyAlignment="1" applyProtection="1">
      <alignment horizontal="center" vertical="center" textRotation="255" wrapText="1"/>
      <protection locked="0"/>
    </xf>
    <xf numFmtId="0" fontId="10" fillId="4" borderId="94" xfId="0" applyFont="1" applyFill="1" applyBorder="1" applyAlignment="1" applyProtection="1">
      <alignment horizontal="center" vertical="center" textRotation="255" wrapText="1"/>
      <protection locked="0"/>
    </xf>
    <xf numFmtId="0" fontId="10" fillId="4" borderId="75" xfId="0" applyFont="1" applyFill="1" applyBorder="1" applyAlignment="1" applyProtection="1">
      <alignment horizontal="center" vertical="center" textRotation="255" wrapText="1"/>
      <protection locked="0"/>
    </xf>
    <xf numFmtId="0" fontId="23" fillId="0" borderId="26" xfId="0" applyFont="1" applyBorder="1" applyAlignment="1" applyProtection="1">
      <alignment vertical="top" wrapText="1"/>
      <protection locked="0"/>
    </xf>
    <xf numFmtId="0" fontId="10" fillId="0" borderId="26" xfId="0" applyFont="1" applyBorder="1" applyAlignment="1">
      <alignment vertical="top" wrapText="1"/>
    </xf>
    <xf numFmtId="0" fontId="23" fillId="4" borderId="63" xfId="0" applyFont="1" applyFill="1" applyBorder="1" applyAlignment="1" applyProtection="1">
      <alignment horizontal="center" vertical="center" textRotation="255"/>
      <protection locked="0"/>
    </xf>
    <xf numFmtId="0" fontId="10" fillId="0" borderId="54" xfId="0" applyFont="1" applyBorder="1" applyAlignment="1" applyProtection="1">
      <alignment horizontal="left" vertical="top" wrapText="1"/>
      <protection locked="0"/>
    </xf>
    <xf numFmtId="0" fontId="10" fillId="0" borderId="17" xfId="0" applyFont="1" applyBorder="1" applyAlignment="1" applyProtection="1">
      <alignment horizontal="left" vertical="top" wrapText="1"/>
      <protection locked="0"/>
    </xf>
    <xf numFmtId="0" fontId="10" fillId="0" borderId="24" xfId="0" applyFont="1" applyBorder="1" applyAlignment="1" applyProtection="1">
      <alignment horizontal="left" vertical="top" wrapText="1"/>
      <protection locked="0"/>
    </xf>
    <xf numFmtId="0" fontId="10" fillId="0" borderId="36" xfId="0" applyFont="1" applyBorder="1" applyAlignment="1" applyProtection="1">
      <alignment horizontal="left" vertical="top" wrapText="1"/>
      <protection locked="0"/>
    </xf>
    <xf numFmtId="0" fontId="26" fillId="4" borderId="31" xfId="0" applyFont="1" applyFill="1" applyBorder="1" applyProtection="1">
      <alignment vertical="center"/>
      <protection locked="0"/>
    </xf>
    <xf numFmtId="0" fontId="26" fillId="4" borderId="51" xfId="0" applyFont="1" applyFill="1" applyBorder="1" applyProtection="1">
      <alignment vertical="center"/>
      <protection locked="0"/>
    </xf>
    <xf numFmtId="0" fontId="26" fillId="4" borderId="32" xfId="0" applyFont="1" applyFill="1" applyBorder="1" applyProtection="1">
      <alignment vertical="center"/>
      <protection locked="0"/>
    </xf>
    <xf numFmtId="0" fontId="10" fillId="4" borderId="95" xfId="0" applyFont="1" applyFill="1" applyBorder="1" applyAlignment="1" applyProtection="1">
      <alignment horizontal="center" vertical="center" textRotation="255" wrapText="1"/>
      <protection locked="0"/>
    </xf>
    <xf numFmtId="0" fontId="10" fillId="4" borderId="45" xfId="0" applyFont="1" applyFill="1" applyBorder="1" applyAlignment="1" applyProtection="1">
      <alignment horizontal="left" vertical="center" indent="1"/>
      <protection locked="0"/>
    </xf>
    <xf numFmtId="0" fontId="10" fillId="4" borderId="31" xfId="0" applyFont="1" applyFill="1" applyBorder="1" applyAlignment="1" applyProtection="1">
      <alignment horizontal="left" vertical="center" indent="1"/>
      <protection locked="0"/>
    </xf>
    <xf numFmtId="0" fontId="10" fillId="4" borderId="59" xfId="0" applyFont="1" applyFill="1" applyBorder="1" applyAlignment="1" applyProtection="1">
      <alignment horizontal="left" vertical="center" indent="1"/>
      <protection locked="0"/>
    </xf>
    <xf numFmtId="0" fontId="23" fillId="4" borderId="46" xfId="0" applyFont="1" applyFill="1" applyBorder="1" applyAlignment="1" applyProtection="1">
      <alignment horizontal="center" vertical="center"/>
      <protection locked="0"/>
    </xf>
    <xf numFmtId="0" fontId="23" fillId="0" borderId="47" xfId="0" applyFont="1" applyBorder="1" applyAlignment="1" applyProtection="1">
      <alignment horizontal="center" vertical="center"/>
      <protection locked="0"/>
    </xf>
    <xf numFmtId="0" fontId="23" fillId="4" borderId="31" xfId="0" applyFont="1" applyFill="1" applyBorder="1" applyAlignment="1" applyProtection="1">
      <alignment horizontal="left" vertical="center" indent="1"/>
      <protection locked="0"/>
    </xf>
    <xf numFmtId="0" fontId="23" fillId="4" borderId="51" xfId="0" applyFont="1" applyFill="1" applyBorder="1" applyAlignment="1" applyProtection="1">
      <alignment horizontal="left" vertical="center" indent="1"/>
      <protection locked="0"/>
    </xf>
    <xf numFmtId="0" fontId="23" fillId="4" borderId="32" xfId="0" applyFont="1" applyFill="1" applyBorder="1" applyAlignment="1" applyProtection="1">
      <alignment horizontal="left" vertical="center" indent="1"/>
      <protection locked="0"/>
    </xf>
    <xf numFmtId="0" fontId="10" fillId="4" borderId="64"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37" xfId="0" applyFont="1" applyFill="1" applyBorder="1" applyAlignment="1">
      <alignment horizontal="center" vertical="center"/>
    </xf>
    <xf numFmtId="0" fontId="10" fillId="4" borderId="99" xfId="0" applyFont="1" applyFill="1" applyBorder="1" applyAlignment="1">
      <alignment horizontal="center" vertical="center"/>
    </xf>
    <xf numFmtId="0" fontId="10" fillId="4" borderId="77" xfId="0" applyFont="1" applyFill="1" applyBorder="1" applyAlignment="1">
      <alignment horizontal="center" vertical="center"/>
    </xf>
    <xf numFmtId="0" fontId="10" fillId="4" borderId="100" xfId="0" applyFont="1" applyFill="1" applyBorder="1" applyAlignment="1">
      <alignment horizontal="center" vertical="center"/>
    </xf>
    <xf numFmtId="0" fontId="10" fillId="0" borderId="30" xfId="0" applyFont="1" applyBorder="1" applyAlignment="1" applyProtection="1">
      <alignment horizontal="left" vertical="top" wrapText="1"/>
      <protection locked="0"/>
    </xf>
    <xf numFmtId="0" fontId="10" fillId="0" borderId="15" xfId="0" applyFont="1" applyBorder="1" applyAlignment="1" applyProtection="1">
      <alignment horizontal="left" vertical="top" wrapText="1"/>
      <protection locked="0"/>
    </xf>
    <xf numFmtId="0" fontId="10" fillId="0" borderId="27" xfId="0" applyFont="1" applyBorder="1" applyAlignment="1" applyProtection="1">
      <alignment horizontal="left" vertical="top" wrapText="1"/>
      <protection locked="0"/>
    </xf>
    <xf numFmtId="0" fontId="10" fillId="0" borderId="101" xfId="0" applyFont="1" applyBorder="1" applyAlignment="1" applyProtection="1">
      <alignment horizontal="left" vertical="top" wrapText="1"/>
      <protection locked="0"/>
    </xf>
    <xf numFmtId="0" fontId="10" fillId="0" borderId="77" xfId="0" applyFont="1" applyBorder="1" applyAlignment="1" applyProtection="1">
      <alignment horizontal="left" vertical="top" wrapText="1"/>
      <protection locked="0"/>
    </xf>
    <xf numFmtId="0" fontId="10" fillId="0" borderId="102" xfId="0" applyFont="1" applyBorder="1" applyAlignment="1" applyProtection="1">
      <alignment horizontal="left" vertical="top" wrapText="1"/>
      <protection locked="0"/>
    </xf>
    <xf numFmtId="0" fontId="23" fillId="5" borderId="64" xfId="0" applyFont="1" applyFill="1" applyBorder="1" applyAlignment="1">
      <alignment horizontal="center" vertical="center" wrapText="1" shrinkToFit="1"/>
    </xf>
    <xf numFmtId="0" fontId="10" fillId="5" borderId="15" xfId="0" applyFont="1" applyFill="1" applyBorder="1" applyAlignment="1">
      <alignment horizontal="center" vertical="center" shrinkToFit="1"/>
    </xf>
    <xf numFmtId="0" fontId="10" fillId="5" borderId="37" xfId="0" applyFont="1" applyFill="1" applyBorder="1" applyAlignment="1">
      <alignment horizontal="center" vertical="center" shrinkToFit="1"/>
    </xf>
    <xf numFmtId="0" fontId="10" fillId="5" borderId="193" xfId="0" applyFont="1" applyFill="1" applyBorder="1" applyAlignment="1">
      <alignment horizontal="center" vertical="center" shrinkToFit="1"/>
    </xf>
    <xf numFmtId="0" fontId="10" fillId="5" borderId="24" xfId="0" applyFont="1" applyFill="1" applyBorder="1" applyAlignment="1">
      <alignment horizontal="center" vertical="center" shrinkToFit="1"/>
    </xf>
    <xf numFmtId="0" fontId="10" fillId="5" borderId="65" xfId="0" applyFont="1" applyFill="1" applyBorder="1" applyAlignment="1">
      <alignment horizontal="center" vertical="center" shrinkToFit="1"/>
    </xf>
    <xf numFmtId="0" fontId="23" fillId="5" borderId="1" xfId="0" applyFont="1" applyFill="1" applyBorder="1" applyAlignment="1">
      <alignment horizontal="center" vertical="center"/>
    </xf>
    <xf numFmtId="0" fontId="23" fillId="5" borderId="104" xfId="0" applyFont="1" applyFill="1" applyBorder="1" applyAlignment="1">
      <alignment horizontal="center" vertical="center"/>
    </xf>
    <xf numFmtId="0" fontId="10" fillId="0" borderId="1" xfId="0" applyFont="1" applyBorder="1" applyAlignment="1" applyProtection="1">
      <alignment horizontal="center" vertical="center" wrapText="1"/>
      <protection locked="0"/>
    </xf>
    <xf numFmtId="194" fontId="10" fillId="0" borderId="1" xfId="0" applyNumberFormat="1" applyFont="1" applyBorder="1" applyAlignment="1" applyProtection="1">
      <alignment horizontal="center" vertical="center" wrapText="1"/>
      <protection locked="0"/>
    </xf>
    <xf numFmtId="49" fontId="10" fillId="0" borderId="1" xfId="0" applyNumberFormat="1" applyFont="1" applyBorder="1" applyAlignment="1" applyProtection="1">
      <alignment horizontal="center" vertical="center" wrapText="1"/>
      <protection locked="0"/>
    </xf>
    <xf numFmtId="49" fontId="10" fillId="0" borderId="104" xfId="0" applyNumberFormat="1" applyFont="1" applyBorder="1" applyAlignment="1" applyProtection="1">
      <alignment horizontal="center" vertical="center" wrapText="1"/>
      <protection locked="0"/>
    </xf>
    <xf numFmtId="0" fontId="22" fillId="3" borderId="116" xfId="0" applyFont="1" applyFill="1" applyBorder="1" applyAlignment="1">
      <alignment vertical="center" wrapText="1"/>
    </xf>
    <xf numFmtId="0" fontId="10" fillId="10" borderId="16" xfId="0" applyFont="1" applyFill="1" applyBorder="1" applyAlignment="1" applyProtection="1">
      <alignment horizontal="left" vertical="top" wrapText="1"/>
      <protection locked="0"/>
    </xf>
    <xf numFmtId="0" fontId="10" fillId="10" borderId="0" xfId="0" applyFont="1" applyFill="1" applyAlignment="1">
      <alignment horizontal="left" vertical="top"/>
    </xf>
    <xf numFmtId="0" fontId="10" fillId="10" borderId="28" xfId="0" applyFont="1" applyFill="1" applyBorder="1" applyAlignment="1">
      <alignment horizontal="left" vertical="top"/>
    </xf>
    <xf numFmtId="0" fontId="10" fillId="10" borderId="16" xfId="0" applyFont="1" applyFill="1" applyBorder="1" applyAlignment="1">
      <alignment horizontal="left" vertical="top"/>
    </xf>
    <xf numFmtId="0" fontId="10" fillId="10" borderId="17" xfId="0" applyFont="1" applyFill="1" applyBorder="1" applyAlignment="1">
      <alignment horizontal="left" vertical="top"/>
    </xf>
    <xf numFmtId="0" fontId="10" fillId="10" borderId="24" xfId="0" applyFont="1" applyFill="1" applyBorder="1" applyAlignment="1">
      <alignment horizontal="left" vertical="top"/>
    </xf>
    <xf numFmtId="0" fontId="10" fillId="10" borderId="36" xfId="0" applyFont="1" applyFill="1" applyBorder="1" applyAlignment="1">
      <alignment horizontal="left" vertical="top"/>
    </xf>
    <xf numFmtId="0" fontId="10" fillId="0" borderId="51" xfId="0" applyFont="1" applyBorder="1" applyAlignment="1">
      <alignment horizontal="left" vertical="center" wrapText="1"/>
    </xf>
    <xf numFmtId="0" fontId="10" fillId="0" borderId="32" xfId="0" applyFont="1" applyBorder="1" applyAlignment="1">
      <alignment horizontal="left" vertical="center" wrapText="1"/>
    </xf>
    <xf numFmtId="0" fontId="10" fillId="0" borderId="55" xfId="0" applyFont="1" applyBorder="1" applyAlignment="1">
      <alignment vertical="top" wrapText="1"/>
    </xf>
    <xf numFmtId="0" fontId="10" fillId="0" borderId="56" xfId="0" applyFont="1" applyBorder="1" applyAlignment="1">
      <alignment vertical="top" wrapText="1"/>
    </xf>
    <xf numFmtId="0" fontId="10" fillId="0" borderId="28" xfId="0" applyFont="1" applyBorder="1" applyAlignment="1">
      <alignment vertical="top" wrapText="1"/>
    </xf>
    <xf numFmtId="0" fontId="10" fillId="0" borderId="77" xfId="0" applyFont="1" applyBorder="1" applyAlignment="1">
      <alignment vertical="top" wrapText="1"/>
    </xf>
    <xf numFmtId="0" fontId="10" fillId="0" borderId="102" xfId="0" applyFont="1" applyBorder="1" applyAlignment="1">
      <alignment vertical="top" wrapText="1"/>
    </xf>
    <xf numFmtId="0" fontId="23" fillId="4" borderId="25" xfId="0" applyFont="1" applyFill="1" applyBorder="1" applyProtection="1">
      <alignment vertical="center"/>
      <protection locked="0"/>
    </xf>
    <xf numFmtId="0" fontId="23" fillId="4" borderId="110" xfId="0" applyFont="1" applyFill="1" applyBorder="1" applyProtection="1">
      <alignment vertical="center"/>
      <protection locked="0"/>
    </xf>
    <xf numFmtId="0" fontId="23" fillId="4" borderId="76" xfId="0" applyFont="1" applyFill="1" applyBorder="1" applyProtection="1">
      <alignment vertical="center"/>
      <protection locked="0"/>
    </xf>
    <xf numFmtId="0" fontId="10" fillId="4" borderId="197" xfId="0" applyFont="1" applyFill="1" applyBorder="1" applyAlignment="1" applyProtection="1">
      <alignment horizontal="center" vertical="center" textRotation="255" wrapText="1"/>
      <protection locked="0"/>
    </xf>
    <xf numFmtId="0" fontId="10" fillId="4" borderId="198" xfId="0" applyFont="1" applyFill="1" applyBorder="1" applyAlignment="1" applyProtection="1">
      <alignment horizontal="center" vertical="center" textRotation="255" wrapText="1"/>
      <protection locked="0"/>
    </xf>
    <xf numFmtId="0" fontId="10" fillId="4" borderId="199" xfId="0" applyFont="1" applyFill="1" applyBorder="1" applyAlignment="1" applyProtection="1">
      <alignment horizontal="center" vertical="center" textRotation="255" wrapText="1"/>
      <protection locked="0"/>
    </xf>
    <xf numFmtId="0" fontId="10" fillId="4" borderId="194" xfId="0" applyFont="1" applyFill="1" applyBorder="1" applyAlignment="1" applyProtection="1">
      <alignment horizontal="center" vertical="center" textRotation="255"/>
      <protection locked="0"/>
    </xf>
    <xf numFmtId="0" fontId="10" fillId="4" borderId="62" xfId="0" applyFont="1" applyFill="1" applyBorder="1" applyAlignment="1" applyProtection="1">
      <alignment horizontal="center" vertical="center" textRotation="255"/>
      <protection locked="0"/>
    </xf>
    <xf numFmtId="0" fontId="10" fillId="4" borderId="63" xfId="0" applyFont="1" applyFill="1" applyBorder="1" applyAlignment="1" applyProtection="1">
      <alignment horizontal="center" vertical="center" textRotation="255"/>
      <protection locked="0"/>
    </xf>
    <xf numFmtId="0" fontId="10" fillId="3" borderId="54" xfId="0" applyFont="1" applyFill="1" applyBorder="1" applyAlignment="1" applyProtection="1">
      <alignment vertical="top" wrapText="1"/>
      <protection locked="0"/>
    </xf>
    <xf numFmtId="0" fontId="10" fillId="3" borderId="55" xfId="0" applyFont="1" applyFill="1" applyBorder="1" applyAlignment="1" applyProtection="1">
      <alignment vertical="top" wrapText="1"/>
      <protection locked="0"/>
    </xf>
    <xf numFmtId="0" fontId="10" fillId="3" borderId="56" xfId="0" applyFont="1" applyFill="1" applyBorder="1" applyAlignment="1" applyProtection="1">
      <alignment vertical="top" wrapText="1"/>
      <protection locked="0"/>
    </xf>
    <xf numFmtId="0" fontId="10" fillId="3" borderId="16" xfId="0" applyFont="1" applyFill="1" applyBorder="1" applyAlignment="1" applyProtection="1">
      <alignment vertical="top" wrapText="1"/>
      <protection locked="0"/>
    </xf>
    <xf numFmtId="0" fontId="10" fillId="3" borderId="0" xfId="0" applyFont="1" applyFill="1" applyAlignment="1" applyProtection="1">
      <alignment vertical="top" wrapText="1"/>
      <protection locked="0"/>
    </xf>
    <xf numFmtId="0" fontId="10" fillId="3" borderId="28" xfId="0" applyFont="1" applyFill="1" applyBorder="1" applyAlignment="1" applyProtection="1">
      <alignment vertical="top" wrapText="1"/>
      <protection locked="0"/>
    </xf>
    <xf numFmtId="0" fontId="10" fillId="3" borderId="191" xfId="0" applyFont="1" applyFill="1" applyBorder="1" applyAlignment="1" applyProtection="1">
      <alignment vertical="top" wrapText="1"/>
      <protection locked="0"/>
    </xf>
    <xf numFmtId="0" fontId="10" fillId="3" borderId="87" xfId="0" applyFont="1" applyFill="1" applyBorder="1" applyAlignment="1" applyProtection="1">
      <alignment vertical="top" wrapText="1"/>
      <protection locked="0"/>
    </xf>
    <xf numFmtId="0" fontId="10" fillId="3" borderId="85" xfId="0" applyFont="1" applyFill="1" applyBorder="1" applyAlignment="1" applyProtection="1">
      <alignment vertical="top" wrapText="1"/>
      <protection locked="0"/>
    </xf>
    <xf numFmtId="0" fontId="10" fillId="3" borderId="17" xfId="0" applyFont="1" applyFill="1" applyBorder="1" applyAlignment="1" applyProtection="1">
      <alignment vertical="top" wrapText="1"/>
      <protection locked="0"/>
    </xf>
    <xf numFmtId="0" fontId="10" fillId="3" borderId="24" xfId="0" applyFont="1" applyFill="1" applyBorder="1" applyAlignment="1" applyProtection="1">
      <alignment vertical="top" wrapText="1"/>
      <protection locked="0"/>
    </xf>
    <xf numFmtId="0" fontId="10" fillId="3" borderId="36" xfId="0" applyFont="1" applyFill="1" applyBorder="1" applyAlignment="1" applyProtection="1">
      <alignment vertical="top" wrapText="1"/>
      <protection locked="0"/>
    </xf>
    <xf numFmtId="0" fontId="10" fillId="0" borderId="24" xfId="0" applyFont="1" applyBorder="1" applyAlignment="1">
      <alignment vertical="top" wrapText="1"/>
    </xf>
    <xf numFmtId="0" fontId="10" fillId="0" borderId="36" xfId="0" applyFont="1" applyBorder="1" applyAlignment="1">
      <alignment vertical="top" wrapText="1"/>
    </xf>
    <xf numFmtId="0" fontId="10" fillId="10" borderId="0" xfId="0" applyFont="1" applyFill="1" applyAlignment="1" applyProtection="1">
      <alignment horizontal="left" vertical="top" wrapText="1"/>
      <protection locked="0"/>
    </xf>
    <xf numFmtId="0" fontId="10" fillId="10" borderId="28" xfId="0" applyFont="1" applyFill="1" applyBorder="1" applyAlignment="1" applyProtection="1">
      <alignment horizontal="left" vertical="top" wrapText="1"/>
      <protection locked="0"/>
    </xf>
    <xf numFmtId="0" fontId="23" fillId="4" borderId="189" xfId="0" applyFont="1" applyFill="1" applyBorder="1" applyAlignment="1" applyProtection="1">
      <alignment vertical="center" wrapText="1"/>
      <protection locked="0"/>
    </xf>
    <xf numFmtId="0" fontId="23" fillId="4" borderId="130" xfId="0" applyFont="1" applyFill="1" applyBorder="1" applyAlignment="1" applyProtection="1">
      <alignment vertical="center" wrapText="1"/>
      <protection locked="0"/>
    </xf>
    <xf numFmtId="0" fontId="23" fillId="4" borderId="188" xfId="0" applyFont="1" applyFill="1" applyBorder="1" applyAlignment="1" applyProtection="1">
      <alignment vertical="center" wrapText="1"/>
      <protection locked="0"/>
    </xf>
    <xf numFmtId="0" fontId="23" fillId="4" borderId="189" xfId="0" applyFont="1" applyFill="1" applyBorder="1" applyProtection="1">
      <alignment vertical="center"/>
      <protection locked="0"/>
    </xf>
    <xf numFmtId="0" fontId="23" fillId="4" borderId="130" xfId="0" applyFont="1" applyFill="1" applyBorder="1" applyProtection="1">
      <alignment vertical="center"/>
      <protection locked="0"/>
    </xf>
    <xf numFmtId="0" fontId="23" fillId="4" borderId="188" xfId="0" applyFont="1" applyFill="1" applyBorder="1" applyProtection="1">
      <alignment vertical="center"/>
      <protection locked="0"/>
    </xf>
    <xf numFmtId="0" fontId="10" fillId="0" borderId="191" xfId="0" applyFont="1" applyBorder="1" applyAlignment="1">
      <alignment horizontal="left" vertical="center" wrapText="1"/>
    </xf>
    <xf numFmtId="0" fontId="10" fillId="0" borderId="87" xfId="0" applyFont="1" applyBorder="1" applyAlignment="1">
      <alignment horizontal="left" vertical="center" wrapText="1"/>
    </xf>
    <xf numFmtId="0" fontId="10" fillId="0" borderId="85" xfId="0" applyFont="1" applyBorder="1" applyAlignment="1">
      <alignment horizontal="left" vertical="center" wrapText="1"/>
    </xf>
    <xf numFmtId="0" fontId="10" fillId="0" borderId="54" xfId="0" applyFont="1" applyBorder="1" applyAlignment="1">
      <alignment vertical="top" wrapText="1"/>
    </xf>
    <xf numFmtId="0" fontId="10" fillId="0" borderId="16" xfId="0" applyFont="1" applyBorder="1" applyAlignment="1">
      <alignment vertical="top" wrapText="1"/>
    </xf>
    <xf numFmtId="0" fontId="10" fillId="0" borderId="17" xfId="0" applyFont="1" applyBorder="1" applyAlignment="1">
      <alignment vertical="top" wrapText="1"/>
    </xf>
    <xf numFmtId="0" fontId="22" fillId="10" borderId="16" xfId="0" applyFont="1" applyFill="1" applyBorder="1" applyAlignment="1" applyProtection="1">
      <alignment horizontal="left" vertical="top" wrapText="1"/>
      <protection locked="0"/>
    </xf>
    <xf numFmtId="0" fontId="22" fillId="10" borderId="0" xfId="0" applyFont="1" applyFill="1" applyAlignment="1" applyProtection="1">
      <alignment horizontal="left" vertical="top"/>
      <protection locked="0"/>
    </xf>
    <xf numFmtId="0" fontId="22" fillId="10" borderId="28" xfId="0" applyFont="1" applyFill="1" applyBorder="1" applyAlignment="1" applyProtection="1">
      <alignment horizontal="left" vertical="top"/>
      <protection locked="0"/>
    </xf>
    <xf numFmtId="0" fontId="22" fillId="10" borderId="16" xfId="0" applyFont="1" applyFill="1" applyBorder="1" applyAlignment="1" applyProtection="1">
      <alignment horizontal="left" vertical="top"/>
      <protection locked="0"/>
    </xf>
    <xf numFmtId="0" fontId="22" fillId="10" borderId="17" xfId="0" applyFont="1" applyFill="1" applyBorder="1" applyAlignment="1" applyProtection="1">
      <alignment horizontal="left" vertical="top"/>
      <protection locked="0"/>
    </xf>
    <xf numFmtId="0" fontId="22" fillId="10" borderId="24" xfId="0" applyFont="1" applyFill="1" applyBorder="1" applyAlignment="1" applyProtection="1">
      <alignment horizontal="left" vertical="top"/>
      <protection locked="0"/>
    </xf>
    <xf numFmtId="0" fontId="22" fillId="10" borderId="36" xfId="0" applyFont="1" applyFill="1" applyBorder="1" applyAlignment="1" applyProtection="1">
      <alignment horizontal="left" vertical="top"/>
      <protection locked="0"/>
    </xf>
    <xf numFmtId="0" fontId="26" fillId="4" borderId="189" xfId="0" applyFont="1" applyFill="1" applyBorder="1" applyAlignment="1" applyProtection="1">
      <alignment vertical="center" wrapText="1"/>
      <protection locked="0"/>
    </xf>
    <xf numFmtId="0" fontId="26" fillId="4" borderId="130" xfId="0" applyFont="1" applyFill="1" applyBorder="1" applyAlignment="1" applyProtection="1">
      <alignment vertical="center" wrapText="1"/>
      <protection locked="0"/>
    </xf>
    <xf numFmtId="0" fontId="26" fillId="4" borderId="188" xfId="0" applyFont="1" applyFill="1" applyBorder="1" applyAlignment="1" applyProtection="1">
      <alignment vertical="center" wrapText="1"/>
      <protection locked="0"/>
    </xf>
    <xf numFmtId="0" fontId="38" fillId="4" borderId="195" xfId="0" applyFont="1" applyFill="1" applyBorder="1" applyAlignment="1">
      <alignment horizontal="center" vertical="center" textRotation="255" wrapText="1"/>
    </xf>
    <xf numFmtId="0" fontId="38" fillId="4" borderId="62" xfId="0" applyFont="1" applyFill="1" applyBorder="1" applyAlignment="1">
      <alignment horizontal="center" vertical="center" textRotation="255" wrapText="1"/>
    </xf>
    <xf numFmtId="0" fontId="38" fillId="4" borderId="134" xfId="0" applyFont="1" applyFill="1" applyBorder="1" applyAlignment="1">
      <alignment horizontal="center" vertical="center" textRotation="255" wrapText="1"/>
    </xf>
    <xf numFmtId="0" fontId="10" fillId="0" borderId="55" xfId="0" applyFont="1" applyBorder="1" applyAlignment="1">
      <alignment horizontal="left" vertical="top" wrapText="1"/>
    </xf>
    <xf numFmtId="0" fontId="10" fillId="0" borderId="56" xfId="0" applyFont="1" applyBorder="1" applyAlignment="1">
      <alignment horizontal="left" vertical="top" wrapText="1"/>
    </xf>
    <xf numFmtId="0" fontId="10" fillId="0" borderId="0" xfId="0" applyFont="1" applyAlignment="1">
      <alignment horizontal="left" vertical="top" wrapText="1"/>
    </xf>
    <xf numFmtId="0" fontId="10" fillId="0" borderId="28" xfId="0" applyFont="1" applyBorder="1" applyAlignment="1">
      <alignment horizontal="left" vertical="top" wrapText="1"/>
    </xf>
    <xf numFmtId="0" fontId="10" fillId="0" borderId="24" xfId="0" applyFont="1" applyBorder="1" applyAlignment="1">
      <alignment horizontal="left" vertical="top" wrapText="1"/>
    </xf>
    <xf numFmtId="0" fontId="10" fillId="0" borderId="36" xfId="0" applyFont="1" applyBorder="1" applyAlignment="1">
      <alignment horizontal="left" vertical="top" wrapText="1"/>
    </xf>
    <xf numFmtId="0" fontId="10" fillId="0" borderId="54" xfId="0" applyFont="1" applyBorder="1" applyAlignment="1">
      <alignment horizontal="left" vertical="top" wrapText="1"/>
    </xf>
    <xf numFmtId="0" fontId="10" fillId="0" borderId="16" xfId="0" applyFont="1" applyBorder="1" applyAlignment="1">
      <alignment horizontal="left" vertical="top" wrapText="1"/>
    </xf>
    <xf numFmtId="0" fontId="10" fillId="0" borderId="17" xfId="0" applyFont="1" applyBorder="1" applyAlignment="1">
      <alignment horizontal="left" vertical="top" wrapText="1"/>
    </xf>
    <xf numFmtId="0" fontId="10" fillId="0" borderId="77" xfId="0" applyFont="1" applyBorder="1" applyAlignment="1">
      <alignment horizontal="left" vertical="top" wrapText="1"/>
    </xf>
    <xf numFmtId="0" fontId="10" fillId="0" borderId="102" xfId="0" applyFont="1" applyBorder="1" applyAlignment="1">
      <alignment horizontal="left" vertical="top" wrapText="1"/>
    </xf>
    <xf numFmtId="0" fontId="38" fillId="4" borderId="26" xfId="0" applyFont="1" applyFill="1" applyBorder="1" applyAlignment="1">
      <alignment horizontal="center" vertical="center" textRotation="255" wrapText="1"/>
    </xf>
    <xf numFmtId="0" fontId="38" fillId="4" borderId="99" xfId="0" applyFont="1" applyFill="1" applyBorder="1" applyAlignment="1">
      <alignment horizontal="center" vertical="center" textRotation="255" wrapText="1"/>
    </xf>
    <xf numFmtId="0" fontId="38" fillId="0" borderId="26" xfId="0" applyFont="1" applyBorder="1" applyAlignment="1">
      <alignment vertical="center" wrapText="1"/>
    </xf>
    <xf numFmtId="0" fontId="38" fillId="0" borderId="0" xfId="0" applyFont="1" applyAlignment="1">
      <alignment vertical="center" wrapText="1"/>
    </xf>
    <xf numFmtId="0" fontId="38" fillId="0" borderId="28" xfId="0" applyFont="1" applyBorder="1" applyAlignment="1">
      <alignment vertical="center" wrapText="1"/>
    </xf>
    <xf numFmtId="0" fontId="38" fillId="0" borderId="99" xfId="0" applyFont="1" applyBorder="1" applyAlignment="1">
      <alignment vertical="center" wrapText="1"/>
    </xf>
    <xf numFmtId="0" fontId="38" fillId="0" borderId="77" xfId="0" applyFont="1" applyBorder="1" applyAlignment="1">
      <alignment vertical="center" wrapText="1"/>
    </xf>
    <xf numFmtId="0" fontId="38" fillId="0" borderId="102" xfId="0" applyFont="1" applyBorder="1" applyAlignment="1">
      <alignment vertical="center" wrapText="1"/>
    </xf>
    <xf numFmtId="0" fontId="38" fillId="0" borderId="26" xfId="0" applyFont="1" applyBorder="1" applyAlignment="1">
      <alignment vertical="top" wrapText="1"/>
    </xf>
    <xf numFmtId="0" fontId="38" fillId="0" borderId="0" xfId="0" applyFont="1" applyAlignment="1">
      <alignment vertical="top" wrapText="1"/>
    </xf>
    <xf numFmtId="0" fontId="38" fillId="0" borderId="28" xfId="0" applyFont="1" applyBorder="1" applyAlignment="1">
      <alignment vertical="top" wrapText="1"/>
    </xf>
    <xf numFmtId="0" fontId="38" fillId="0" borderId="193" xfId="0" applyFont="1" applyBorder="1" applyAlignment="1">
      <alignment vertical="top" wrapText="1"/>
    </xf>
    <xf numFmtId="0" fontId="38" fillId="0" borderId="24" xfId="0" applyFont="1" applyBorder="1" applyAlignment="1">
      <alignment vertical="top" wrapText="1"/>
    </xf>
    <xf numFmtId="0" fontId="38" fillId="0" borderId="36" xfId="0" applyFont="1" applyBorder="1" applyAlignment="1">
      <alignment vertical="top" wrapText="1"/>
    </xf>
    <xf numFmtId="0" fontId="38" fillId="0" borderId="26" xfId="0" applyFont="1" applyBorder="1" applyAlignment="1">
      <alignment horizontal="left" vertical="top" wrapText="1"/>
    </xf>
    <xf numFmtId="0" fontId="38" fillId="0" borderId="0" xfId="0" applyFont="1" applyAlignment="1">
      <alignment horizontal="left" vertical="top" wrapText="1"/>
    </xf>
    <xf numFmtId="0" fontId="38" fillId="0" borderId="28" xfId="0" applyFont="1" applyBorder="1" applyAlignment="1">
      <alignment horizontal="left" vertical="top" wrapText="1"/>
    </xf>
    <xf numFmtId="0" fontId="38" fillId="0" borderId="99" xfId="0" applyFont="1" applyBorder="1" applyAlignment="1">
      <alignment horizontal="left" vertical="top" wrapText="1"/>
    </xf>
    <xf numFmtId="0" fontId="38" fillId="0" borderId="77" xfId="0" applyFont="1" applyBorder="1" applyAlignment="1">
      <alignment horizontal="left" vertical="top" wrapText="1"/>
    </xf>
    <xf numFmtId="0" fontId="38" fillId="0" borderId="102" xfId="0" applyFont="1" applyBorder="1" applyAlignment="1">
      <alignment horizontal="left" vertical="top" wrapText="1"/>
    </xf>
    <xf numFmtId="0" fontId="10" fillId="0" borderId="33" xfId="0" applyFont="1" applyBorder="1" applyAlignment="1">
      <alignment vertical="top" wrapText="1"/>
    </xf>
    <xf numFmtId="0" fontId="10" fillId="0" borderId="34" xfId="0" applyFont="1" applyBorder="1" applyAlignment="1">
      <alignment vertical="top" wrapText="1"/>
    </xf>
    <xf numFmtId="0" fontId="10" fillId="0" borderId="35" xfId="0" applyFont="1" applyBorder="1" applyAlignment="1">
      <alignment vertical="top" wrapText="1"/>
    </xf>
    <xf numFmtId="0" fontId="10" fillId="0" borderId="66" xfId="0" applyFont="1" applyBorder="1" applyAlignment="1">
      <alignment vertical="top" wrapText="1"/>
    </xf>
    <xf numFmtId="0" fontId="10" fillId="0" borderId="67" xfId="0" applyFont="1" applyBorder="1" applyAlignment="1">
      <alignment vertical="top" wrapText="1"/>
    </xf>
    <xf numFmtId="0" fontId="10" fillId="0" borderId="98" xfId="0" applyFont="1" applyBorder="1" applyAlignment="1">
      <alignment vertical="top" wrapText="1"/>
    </xf>
    <xf numFmtId="0" fontId="10" fillId="0" borderId="138" xfId="0" applyFont="1" applyBorder="1" applyAlignment="1">
      <alignment vertical="top" wrapText="1"/>
    </xf>
    <xf numFmtId="0" fontId="10" fillId="0" borderId="185" xfId="0" applyFont="1" applyBorder="1" applyAlignment="1">
      <alignment vertical="top" wrapText="1"/>
    </xf>
    <xf numFmtId="0" fontId="10" fillId="0" borderId="196" xfId="0" applyFont="1" applyBorder="1" applyAlignment="1">
      <alignment vertical="top" wrapText="1"/>
    </xf>
    <xf numFmtId="0" fontId="24" fillId="0" borderId="26" xfId="0" applyFont="1" applyBorder="1" applyAlignment="1">
      <alignment horizontal="left" vertical="top"/>
    </xf>
    <xf numFmtId="0" fontId="24" fillId="0" borderId="0" xfId="0" applyFont="1" applyAlignment="1">
      <alignment horizontal="left" vertical="top"/>
    </xf>
    <xf numFmtId="0" fontId="24" fillId="0" borderId="28" xfId="0" applyFont="1" applyBorder="1" applyAlignment="1">
      <alignment horizontal="left" vertical="top"/>
    </xf>
    <xf numFmtId="0" fontId="24" fillId="0" borderId="99" xfId="0" applyFont="1" applyBorder="1" applyAlignment="1">
      <alignment horizontal="left" vertical="top"/>
    </xf>
    <xf numFmtId="0" fontId="24" fillId="0" borderId="77" xfId="0" applyFont="1" applyBorder="1" applyAlignment="1">
      <alignment horizontal="left" vertical="top"/>
    </xf>
    <xf numFmtId="0" fontId="24" fillId="0" borderId="102" xfId="0" applyFont="1" applyBorder="1" applyAlignment="1">
      <alignment horizontal="left" vertical="top"/>
    </xf>
    <xf numFmtId="0" fontId="43" fillId="0" borderId="26" xfId="0" applyFont="1" applyBorder="1" applyAlignment="1">
      <alignment vertical="center" wrapText="1"/>
    </xf>
    <xf numFmtId="0" fontId="10" fillId="0" borderId="31" xfId="0" applyFont="1" applyBorder="1">
      <alignment vertical="center"/>
    </xf>
    <xf numFmtId="0" fontId="10" fillId="0" borderId="51" xfId="0" applyFont="1" applyBorder="1">
      <alignment vertical="center"/>
    </xf>
    <xf numFmtId="0" fontId="10" fillId="0" borderId="73" xfId="0" applyFont="1" applyBorder="1">
      <alignment vertical="center"/>
    </xf>
    <xf numFmtId="0" fontId="10" fillId="0" borderId="16" xfId="0" applyFont="1" applyBorder="1" applyAlignment="1">
      <alignment horizontal="left" vertical="top"/>
    </xf>
    <xf numFmtId="0" fontId="10" fillId="0" borderId="0" xfId="0" applyFont="1" applyAlignment="1">
      <alignment horizontal="left" vertical="top"/>
    </xf>
    <xf numFmtId="0" fontId="10" fillId="0" borderId="38" xfId="0" applyFont="1" applyBorder="1" applyAlignment="1">
      <alignment horizontal="left" vertical="top"/>
    </xf>
    <xf numFmtId="0" fontId="10" fillId="0" borderId="17" xfId="0" applyFont="1" applyBorder="1" applyAlignment="1">
      <alignment horizontal="left" vertical="top"/>
    </xf>
    <xf numFmtId="0" fontId="10" fillId="0" borderId="24" xfId="0" applyFont="1" applyBorder="1" applyAlignment="1">
      <alignment horizontal="left" vertical="top"/>
    </xf>
    <xf numFmtId="0" fontId="10" fillId="0" borderId="65" xfId="0" applyFont="1" applyBorder="1" applyAlignment="1">
      <alignment horizontal="left" vertical="top"/>
    </xf>
    <xf numFmtId="0" fontId="17" fillId="0" borderId="1" xfId="0" applyFont="1" applyBorder="1" applyAlignment="1" applyProtection="1">
      <alignment horizontal="left" vertical="center" wrapText="1"/>
      <protection locked="0"/>
    </xf>
    <xf numFmtId="0" fontId="17" fillId="9" borderId="46" xfId="0" applyFont="1" applyFill="1" applyBorder="1" applyProtection="1">
      <alignment vertical="center"/>
      <protection locked="0"/>
    </xf>
    <xf numFmtId="0" fontId="17" fillId="0" borderId="47" xfId="0" applyFont="1" applyBorder="1" applyProtection="1">
      <alignment vertical="center"/>
      <protection locked="0"/>
    </xf>
    <xf numFmtId="0" fontId="17" fillId="0" borderId="30" xfId="0" applyFont="1" applyBorder="1" applyAlignment="1" applyProtection="1">
      <alignment horizontal="left" vertical="top" wrapText="1"/>
      <protection locked="0"/>
    </xf>
    <xf numFmtId="0" fontId="17" fillId="0" borderId="15" xfId="0" applyFont="1" applyBorder="1" applyAlignment="1" applyProtection="1">
      <alignment horizontal="left" vertical="top" wrapText="1"/>
      <protection locked="0"/>
    </xf>
    <xf numFmtId="0" fontId="17" fillId="0" borderId="37" xfId="0" applyFont="1" applyBorder="1" applyAlignment="1" applyProtection="1">
      <alignment horizontal="left" vertical="top" wrapText="1"/>
      <protection locked="0"/>
    </xf>
    <xf numFmtId="0" fontId="17" fillId="0" borderId="1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38" xfId="0" applyFont="1" applyBorder="1" applyAlignment="1" applyProtection="1">
      <alignment horizontal="left" vertical="top" wrapText="1"/>
      <protection locked="0"/>
    </xf>
    <xf numFmtId="0" fontId="17" fillId="0" borderId="17" xfId="0" applyFont="1" applyBorder="1" applyAlignment="1" applyProtection="1">
      <alignment horizontal="left" vertical="top" wrapText="1"/>
      <protection locked="0"/>
    </xf>
    <xf numFmtId="0" fontId="17" fillId="0" borderId="24" xfId="0" applyFont="1" applyBorder="1" applyAlignment="1" applyProtection="1">
      <alignment horizontal="left" vertical="top" wrapText="1"/>
      <protection locked="0"/>
    </xf>
    <xf numFmtId="0" fontId="17" fillId="0" borderId="65" xfId="0" applyFont="1" applyBorder="1" applyAlignment="1" applyProtection="1">
      <alignment horizontal="left" vertical="top" wrapText="1"/>
      <protection locked="0"/>
    </xf>
    <xf numFmtId="0" fontId="17" fillId="9" borderId="30" xfId="0" applyFont="1" applyFill="1" applyBorder="1" applyAlignment="1" applyProtection="1">
      <alignment horizontal="left" vertical="top" wrapText="1"/>
      <protection locked="0"/>
    </xf>
    <xf numFmtId="0" fontId="17" fillId="9" borderId="15" xfId="0" applyFont="1" applyFill="1" applyBorder="1" applyAlignment="1" applyProtection="1">
      <alignment horizontal="left" vertical="top"/>
      <protection locked="0"/>
    </xf>
    <xf numFmtId="0" fontId="17" fillId="9" borderId="37" xfId="0" applyFont="1" applyFill="1" applyBorder="1" applyAlignment="1" applyProtection="1">
      <alignment horizontal="left" vertical="top"/>
      <protection locked="0"/>
    </xf>
    <xf numFmtId="0" fontId="17" fillId="9" borderId="16" xfId="0" applyFont="1" applyFill="1" applyBorder="1" applyAlignment="1" applyProtection="1">
      <alignment horizontal="left" vertical="top"/>
      <protection locked="0"/>
    </xf>
    <xf numFmtId="0" fontId="17" fillId="9" borderId="0" xfId="0" applyFont="1" applyFill="1" applyAlignment="1" applyProtection="1">
      <alignment horizontal="left" vertical="top"/>
      <protection locked="0"/>
    </xf>
    <xf numFmtId="0" fontId="17" fillId="9" borderId="38" xfId="0" applyFont="1" applyFill="1" applyBorder="1" applyAlignment="1" applyProtection="1">
      <alignment horizontal="left" vertical="top"/>
      <protection locked="0"/>
    </xf>
    <xf numFmtId="0" fontId="17" fillId="9" borderId="17" xfId="0" applyFont="1" applyFill="1" applyBorder="1" applyAlignment="1" applyProtection="1">
      <alignment horizontal="left" vertical="top"/>
      <protection locked="0"/>
    </xf>
    <xf numFmtId="0" fontId="17" fillId="9" borderId="24" xfId="0" applyFont="1" applyFill="1" applyBorder="1" applyAlignment="1" applyProtection="1">
      <alignment horizontal="left" vertical="top"/>
      <protection locked="0"/>
    </xf>
    <xf numFmtId="0" fontId="17" fillId="9" borderId="65" xfId="0" applyFont="1" applyFill="1" applyBorder="1" applyAlignment="1" applyProtection="1">
      <alignment horizontal="left" vertical="top"/>
      <protection locked="0"/>
    </xf>
    <xf numFmtId="178" fontId="10" fillId="3" borderId="24" xfId="0" applyNumberFormat="1" applyFont="1" applyFill="1" applyBorder="1" applyAlignment="1">
      <alignment vertical="center" wrapText="1" shrinkToFit="1"/>
    </xf>
    <xf numFmtId="0" fontId="10" fillId="3" borderId="24" xfId="0" applyFont="1" applyFill="1" applyBorder="1" applyAlignment="1">
      <alignment vertical="center" wrapText="1" shrinkToFit="1"/>
    </xf>
    <xf numFmtId="0" fontId="24" fillId="2" borderId="1" xfId="0" applyFont="1" applyFill="1" applyBorder="1" applyAlignment="1">
      <alignment horizontal="center" vertical="center" wrapText="1"/>
    </xf>
    <xf numFmtId="0" fontId="24" fillId="2" borderId="46" xfId="0" applyFont="1" applyFill="1" applyBorder="1" applyAlignment="1">
      <alignment horizontal="center" vertical="center" wrapText="1"/>
    </xf>
    <xf numFmtId="0" fontId="17" fillId="8" borderId="57" xfId="0" applyFont="1" applyFill="1" applyBorder="1" applyAlignment="1" applyProtection="1">
      <alignment horizontal="center" vertical="center" shrinkToFit="1"/>
      <protection locked="0"/>
    </xf>
    <xf numFmtId="0" fontId="17" fillId="8" borderId="23" xfId="0" applyFont="1" applyFill="1" applyBorder="1" applyAlignment="1" applyProtection="1">
      <alignment horizontal="center" vertical="center" shrinkToFit="1"/>
      <protection locked="0"/>
    </xf>
    <xf numFmtId="0" fontId="17" fillId="8" borderId="58" xfId="0" applyFont="1" applyFill="1" applyBorder="1" applyAlignment="1" applyProtection="1">
      <alignment horizontal="center" vertical="center" shrinkToFit="1"/>
      <protection locked="0"/>
    </xf>
    <xf numFmtId="178" fontId="17" fillId="2" borderId="1" xfId="0" applyNumberFormat="1" applyFont="1" applyFill="1" applyBorder="1" applyAlignment="1">
      <alignment horizontal="center" vertical="center" shrinkToFit="1"/>
    </xf>
    <xf numFmtId="0" fontId="10" fillId="8" borderId="30" xfId="0" applyFont="1" applyFill="1" applyBorder="1">
      <alignment vertical="center"/>
    </xf>
    <xf numFmtId="0" fontId="10" fillId="8" borderId="15" xfId="0" applyFont="1" applyFill="1" applyBorder="1">
      <alignment vertical="center"/>
    </xf>
    <xf numFmtId="0" fontId="10" fillId="2" borderId="16" xfId="0" applyFont="1" applyFill="1" applyBorder="1">
      <alignment vertical="center"/>
    </xf>
    <xf numFmtId="0" fontId="10" fillId="0" borderId="0" xfId="0" applyFont="1">
      <alignment vertical="center"/>
    </xf>
    <xf numFmtId="0" fontId="10" fillId="0" borderId="16" xfId="0" applyFont="1" applyBorder="1">
      <alignment vertical="center"/>
    </xf>
    <xf numFmtId="0" fontId="10" fillId="0" borderId="17" xfId="0" applyFont="1" applyBorder="1">
      <alignment vertical="center"/>
    </xf>
    <xf numFmtId="0" fontId="10" fillId="0" borderId="24" xfId="0" applyFont="1" applyBorder="1">
      <alignment vertical="center"/>
    </xf>
    <xf numFmtId="178" fontId="23" fillId="0" borderId="46" xfId="2" applyNumberFormat="1" applyFont="1" applyFill="1" applyBorder="1" applyAlignment="1" applyProtection="1">
      <alignment horizontal="center" vertical="center" wrapText="1"/>
      <protection locked="0"/>
    </xf>
    <xf numFmtId="178" fontId="23" fillId="0" borderId="39" xfId="2" applyNumberFormat="1" applyFont="1" applyFill="1" applyBorder="1" applyAlignment="1" applyProtection="1">
      <alignment horizontal="center" vertical="center" wrapText="1"/>
      <protection locked="0"/>
    </xf>
    <xf numFmtId="178" fontId="23" fillId="0" borderId="47" xfId="2" applyNumberFormat="1" applyFont="1" applyFill="1" applyBorder="1" applyAlignment="1" applyProtection="1">
      <alignment horizontal="center" vertical="center" wrapText="1"/>
      <protection locked="0"/>
    </xf>
    <xf numFmtId="0" fontId="10" fillId="2" borderId="46" xfId="3" applyFont="1" applyFill="1" applyBorder="1">
      <alignment vertical="center"/>
    </xf>
    <xf numFmtId="0" fontId="10" fillId="2" borderId="39" xfId="3" applyFont="1" applyFill="1" applyBorder="1">
      <alignment vertical="center"/>
    </xf>
    <xf numFmtId="0" fontId="10" fillId="2" borderId="47" xfId="3" applyFont="1" applyFill="1" applyBorder="1">
      <alignment vertical="center"/>
    </xf>
    <xf numFmtId="193" fontId="10" fillId="3" borderId="65" xfId="4" applyNumberFormat="1" applyFont="1" applyFill="1" applyBorder="1" applyAlignment="1" applyProtection="1">
      <alignment vertical="center" shrinkToFit="1"/>
    </xf>
    <xf numFmtId="193" fontId="10" fillId="3" borderId="58" xfId="4" applyNumberFormat="1" applyFont="1" applyFill="1" applyBorder="1" applyAlignment="1" applyProtection="1">
      <alignment vertical="center" shrinkToFit="1"/>
    </xf>
    <xf numFmtId="193" fontId="10" fillId="3" borderId="47" xfId="4" applyNumberFormat="1" applyFont="1" applyFill="1" applyBorder="1" applyAlignment="1" applyProtection="1">
      <alignment vertical="center" shrinkToFit="1"/>
    </xf>
    <xf numFmtId="193" fontId="10" fillId="3" borderId="1" xfId="4" applyNumberFormat="1" applyFont="1" applyFill="1" applyBorder="1" applyAlignment="1" applyProtection="1">
      <alignment vertical="center" shrinkToFit="1"/>
    </xf>
    <xf numFmtId="178" fontId="10" fillId="2" borderId="46" xfId="4" applyNumberFormat="1" applyFont="1" applyFill="1" applyBorder="1" applyAlignment="1" applyProtection="1">
      <alignment horizontal="center" vertical="center" shrinkToFit="1"/>
    </xf>
    <xf numFmtId="178" fontId="10" fillId="2" borderId="39" xfId="4" applyNumberFormat="1" applyFont="1" applyFill="1" applyBorder="1" applyAlignment="1" applyProtection="1">
      <alignment horizontal="center" vertical="center" shrinkToFit="1"/>
    </xf>
    <xf numFmtId="178" fontId="10" fillId="2" borderId="47" xfId="4" applyNumberFormat="1" applyFont="1" applyFill="1" applyBorder="1" applyAlignment="1" applyProtection="1">
      <alignment horizontal="center" vertical="center" shrinkToFit="1"/>
    </xf>
    <xf numFmtId="193" fontId="10" fillId="3" borderId="37" xfId="4" applyNumberFormat="1" applyFont="1" applyFill="1" applyBorder="1" applyAlignment="1" applyProtection="1">
      <alignment vertical="center" shrinkToFit="1"/>
    </xf>
    <xf numFmtId="193" fontId="10" fillId="3" borderId="57" xfId="4" applyNumberFormat="1" applyFont="1" applyFill="1" applyBorder="1" applyAlignment="1" applyProtection="1">
      <alignment vertical="center" shrinkToFit="1"/>
    </xf>
    <xf numFmtId="193" fontId="10" fillId="3" borderId="88" xfId="4" applyNumberFormat="1" applyFont="1" applyFill="1" applyBorder="1" applyAlignment="1" applyProtection="1">
      <alignment vertical="center" shrinkToFit="1"/>
    </xf>
    <xf numFmtId="193" fontId="10" fillId="3" borderId="44" xfId="4" applyNumberFormat="1" applyFont="1" applyFill="1" applyBorder="1" applyAlignment="1" applyProtection="1">
      <alignment vertical="center" shrinkToFit="1"/>
    </xf>
    <xf numFmtId="193" fontId="10" fillId="3" borderId="73" xfId="4" applyNumberFormat="1" applyFont="1" applyFill="1" applyBorder="1" applyAlignment="1" applyProtection="1">
      <alignment vertical="center" shrinkToFit="1"/>
    </xf>
    <xf numFmtId="193" fontId="10" fillId="3" borderId="45" xfId="4" applyNumberFormat="1" applyFont="1" applyFill="1" applyBorder="1" applyAlignment="1" applyProtection="1">
      <alignment vertical="center" shrinkToFit="1"/>
    </xf>
    <xf numFmtId="0" fontId="56" fillId="0" borderId="26" xfId="0" applyFont="1" applyBorder="1" applyAlignment="1">
      <alignment vertical="top" wrapText="1"/>
    </xf>
    <xf numFmtId="0" fontId="58" fillId="0" borderId="26" xfId="0" applyFont="1" applyBorder="1" applyAlignment="1">
      <alignment vertical="top" wrapText="1"/>
    </xf>
    <xf numFmtId="177" fontId="31" fillId="4" borderId="39" xfId="3" applyNumberFormat="1" applyFont="1" applyFill="1" applyBorder="1" applyAlignment="1" applyProtection="1">
      <alignment horizontal="center" vertical="center"/>
      <protection locked="0"/>
    </xf>
    <xf numFmtId="177" fontId="31" fillId="4" borderId="47" xfId="3" applyNumberFormat="1" applyFont="1" applyFill="1" applyBorder="1" applyAlignment="1" applyProtection="1">
      <alignment horizontal="center" vertical="center"/>
      <protection locked="0"/>
    </xf>
    <xf numFmtId="177" fontId="22" fillId="4" borderId="53" xfId="3" applyNumberFormat="1" applyFont="1" applyFill="1" applyBorder="1" applyAlignment="1" applyProtection="1">
      <alignment horizontal="center" vertical="center" shrinkToFit="1"/>
      <protection locked="0"/>
    </xf>
    <xf numFmtId="177" fontId="22" fillId="4" borderId="47" xfId="3" applyNumberFormat="1" applyFont="1" applyFill="1" applyBorder="1" applyAlignment="1" applyProtection="1">
      <alignment horizontal="center" vertical="center" shrinkToFit="1"/>
      <protection locked="0"/>
    </xf>
    <xf numFmtId="0" fontId="10" fillId="0" borderId="46" xfId="3" applyFont="1" applyBorder="1" applyAlignment="1" applyProtection="1">
      <alignment horizontal="center" vertical="center"/>
      <protection locked="0"/>
    </xf>
    <xf numFmtId="0" fontId="10" fillId="0" borderId="39" xfId="3" applyFont="1" applyBorder="1" applyAlignment="1" applyProtection="1">
      <alignment horizontal="center" vertical="center"/>
      <protection locked="0"/>
    </xf>
    <xf numFmtId="0" fontId="10" fillId="0" borderId="71" xfId="3" applyFont="1" applyBorder="1" applyAlignment="1" applyProtection="1">
      <alignment horizontal="center" vertical="center"/>
      <protection locked="0"/>
    </xf>
    <xf numFmtId="0" fontId="10" fillId="3" borderId="31" xfId="3" applyFont="1" applyFill="1" applyBorder="1" applyAlignment="1" applyProtection="1">
      <alignment horizontal="center" vertical="center" shrinkToFit="1"/>
      <protection locked="0"/>
    </xf>
    <xf numFmtId="0" fontId="10" fillId="3" borderId="51" xfId="3" applyFont="1" applyFill="1" applyBorder="1" applyAlignment="1" applyProtection="1">
      <alignment horizontal="center" vertical="center" shrinkToFit="1"/>
      <protection locked="0"/>
    </xf>
    <xf numFmtId="0" fontId="10" fillId="3" borderId="73" xfId="3" applyFont="1" applyFill="1" applyBorder="1" applyAlignment="1" applyProtection="1">
      <alignment horizontal="center" vertical="center" shrinkToFit="1"/>
      <protection locked="0"/>
    </xf>
    <xf numFmtId="190" fontId="10" fillId="0" borderId="66" xfId="3" applyNumberFormat="1" applyFont="1" applyBorder="1" applyAlignment="1" applyProtection="1">
      <alignment vertical="center" shrinkToFit="1"/>
      <protection locked="0"/>
    </xf>
    <xf numFmtId="190" fontId="10" fillId="0" borderId="67" xfId="3" applyNumberFormat="1" applyFont="1" applyBorder="1" applyAlignment="1" applyProtection="1">
      <alignment vertical="center" shrinkToFit="1"/>
      <protection locked="0"/>
    </xf>
    <xf numFmtId="190" fontId="10" fillId="0" borderId="78" xfId="3" applyNumberFormat="1" applyFont="1" applyBorder="1" applyAlignment="1" applyProtection="1">
      <alignment vertical="center" shrinkToFit="1"/>
      <protection locked="0"/>
    </xf>
    <xf numFmtId="190" fontId="10" fillId="0" borderId="46" xfId="3" applyNumberFormat="1" applyFont="1" applyBorder="1" applyAlignment="1" applyProtection="1">
      <alignment vertical="center" shrinkToFit="1"/>
      <protection locked="0"/>
    </xf>
    <xf numFmtId="190" fontId="10" fillId="0" borderId="39" xfId="3" applyNumberFormat="1" applyFont="1" applyBorder="1" applyAlignment="1" applyProtection="1">
      <alignment vertical="center" shrinkToFit="1"/>
      <protection locked="0"/>
    </xf>
    <xf numFmtId="190" fontId="10" fillId="0" borderId="71" xfId="3" applyNumberFormat="1" applyFont="1" applyBorder="1" applyAlignment="1" applyProtection="1">
      <alignment vertical="center" shrinkToFit="1"/>
      <protection locked="0"/>
    </xf>
    <xf numFmtId="189" fontId="10" fillId="0" borderId="66" xfId="3" applyNumberFormat="1" applyFont="1" applyBorder="1" applyAlignment="1" applyProtection="1">
      <alignment vertical="center" shrinkToFit="1"/>
      <protection locked="0"/>
    </xf>
    <xf numFmtId="189" fontId="10" fillId="0" borderId="67" xfId="3" applyNumberFormat="1" applyFont="1" applyBorder="1" applyAlignment="1" applyProtection="1">
      <alignment vertical="center" shrinkToFit="1"/>
      <protection locked="0"/>
    </xf>
    <xf numFmtId="189" fontId="10" fillId="0" borderId="72" xfId="3" applyNumberFormat="1" applyFont="1" applyBorder="1" applyAlignment="1" applyProtection="1">
      <alignment vertical="center" shrinkToFit="1"/>
      <protection locked="0"/>
    </xf>
    <xf numFmtId="0" fontId="10" fillId="4" borderId="42" xfId="3" applyFont="1" applyFill="1" applyBorder="1" applyAlignment="1" applyProtection="1">
      <alignment horizontal="center" vertical="center" wrapText="1"/>
      <protection locked="0"/>
    </xf>
    <xf numFmtId="0" fontId="10" fillId="4" borderId="68" xfId="3" applyFont="1" applyFill="1" applyBorder="1" applyAlignment="1" applyProtection="1">
      <alignment horizontal="center" vertical="center" wrapText="1"/>
      <protection locked="0"/>
    </xf>
    <xf numFmtId="176" fontId="10" fillId="3" borderId="82" xfId="3" applyNumberFormat="1" applyFont="1" applyFill="1" applyBorder="1" applyProtection="1">
      <alignment vertical="center"/>
      <protection locked="0"/>
    </xf>
    <xf numFmtId="176" fontId="10" fillId="3" borderId="90" xfId="3" applyNumberFormat="1" applyFont="1" applyFill="1" applyBorder="1" applyProtection="1">
      <alignment vertical="center"/>
      <protection locked="0"/>
    </xf>
    <xf numFmtId="177" fontId="10" fillId="0" borderId="10" xfId="3" applyNumberFormat="1" applyFont="1" applyBorder="1" applyProtection="1">
      <alignment vertical="center"/>
      <protection locked="0"/>
    </xf>
    <xf numFmtId="177" fontId="10" fillId="0" borderId="72" xfId="3" applyNumberFormat="1" applyFont="1" applyBorder="1" applyProtection="1">
      <alignment vertical="center"/>
      <protection locked="0"/>
    </xf>
    <xf numFmtId="190" fontId="10" fillId="3" borderId="31" xfId="3" applyNumberFormat="1" applyFont="1" applyFill="1" applyBorder="1" applyAlignment="1" applyProtection="1">
      <alignment vertical="center" shrinkToFit="1"/>
      <protection locked="0"/>
    </xf>
    <xf numFmtId="190" fontId="10" fillId="3" borderId="51" xfId="3" applyNumberFormat="1" applyFont="1" applyFill="1" applyBorder="1" applyAlignment="1" applyProtection="1">
      <alignment vertical="center" shrinkToFit="1"/>
      <protection locked="0"/>
    </xf>
    <xf numFmtId="190" fontId="10" fillId="3" borderId="73" xfId="3" applyNumberFormat="1" applyFont="1" applyFill="1" applyBorder="1" applyAlignment="1" applyProtection="1">
      <alignment vertical="center" shrinkToFit="1"/>
      <protection locked="0"/>
    </xf>
    <xf numFmtId="178" fontId="10" fillId="3" borderId="66" xfId="3" applyNumberFormat="1" applyFont="1" applyFill="1" applyBorder="1" applyProtection="1">
      <alignment vertical="center"/>
      <protection locked="0"/>
    </xf>
    <xf numFmtId="178" fontId="10" fillId="3" borderId="67" xfId="3" applyNumberFormat="1" applyFont="1" applyFill="1" applyBorder="1" applyProtection="1">
      <alignment vertical="center"/>
      <protection locked="0"/>
    </xf>
    <xf numFmtId="178" fontId="10" fillId="3" borderId="72" xfId="3" applyNumberFormat="1" applyFont="1" applyFill="1" applyBorder="1" applyProtection="1">
      <alignment vertical="center"/>
      <protection locked="0"/>
    </xf>
    <xf numFmtId="0" fontId="10" fillId="0" borderId="8" xfId="3" applyFont="1" applyBorder="1" applyAlignment="1" applyProtection="1">
      <alignment horizontal="left" vertical="center"/>
      <protection locked="0"/>
    </xf>
    <xf numFmtId="0" fontId="10" fillId="0" borderId="51" xfId="3" applyFont="1" applyBorder="1" applyAlignment="1" applyProtection="1">
      <alignment horizontal="left" vertical="center"/>
      <protection locked="0"/>
    </xf>
    <xf numFmtId="0" fontId="10" fillId="0" borderId="52" xfId="3" applyFont="1" applyBorder="1" applyAlignment="1" applyProtection="1">
      <alignment horizontal="left" vertical="center"/>
      <protection locked="0"/>
    </xf>
    <xf numFmtId="0" fontId="10" fillId="0" borderId="9" xfId="3" applyFont="1" applyBorder="1" applyAlignment="1" applyProtection="1">
      <alignment horizontal="left" vertical="center"/>
      <protection locked="0"/>
    </xf>
    <xf numFmtId="0" fontId="10" fillId="0" borderId="34" xfId="3" applyFont="1" applyBorder="1" applyAlignment="1" applyProtection="1">
      <alignment horizontal="left" vertical="center"/>
      <protection locked="0"/>
    </xf>
    <xf numFmtId="0" fontId="10" fillId="0" borderId="49" xfId="3" applyFont="1" applyBorder="1" applyAlignment="1" applyProtection="1">
      <alignment horizontal="left" vertical="center"/>
      <protection locked="0"/>
    </xf>
    <xf numFmtId="0" fontId="10" fillId="0" borderId="26" xfId="3" applyFont="1" applyBorder="1" applyAlignment="1" applyProtection="1">
      <alignment horizontal="left" vertical="top" wrapText="1"/>
      <protection locked="0"/>
    </xf>
    <xf numFmtId="0" fontId="10" fillId="0" borderId="9" xfId="3" applyFont="1" applyBorder="1" applyAlignment="1" applyProtection="1">
      <alignment horizontal="left" vertical="center" wrapText="1"/>
      <protection locked="0"/>
    </xf>
    <xf numFmtId="0" fontId="10" fillId="0" borderId="34" xfId="3" applyFont="1" applyBorder="1" applyAlignment="1" applyProtection="1">
      <alignment horizontal="left" vertical="center" wrapText="1"/>
      <protection locked="0"/>
    </xf>
    <xf numFmtId="0" fontId="10" fillId="0" borderId="49" xfId="3" applyFont="1" applyBorder="1" applyAlignment="1" applyProtection="1">
      <alignment horizontal="left" vertical="center" wrapText="1"/>
      <protection locked="0"/>
    </xf>
    <xf numFmtId="0" fontId="10" fillId="0" borderId="10" xfId="3" applyFont="1" applyBorder="1" applyAlignment="1" applyProtection="1">
      <alignment horizontal="left" vertical="center" wrapText="1"/>
      <protection locked="0"/>
    </xf>
    <xf numFmtId="0" fontId="10" fillId="0" borderId="67" xfId="3" applyFont="1" applyBorder="1" applyAlignment="1" applyProtection="1">
      <alignment horizontal="left" vertical="center" wrapText="1"/>
      <protection locked="0"/>
    </xf>
    <xf numFmtId="0" fontId="10" fillId="0" borderId="78" xfId="3" applyFont="1" applyBorder="1" applyAlignment="1" applyProtection="1">
      <alignment horizontal="left" vertical="center" wrapText="1"/>
      <protection locked="0"/>
    </xf>
    <xf numFmtId="0" fontId="10" fillId="0" borderId="8" xfId="3" applyFont="1" applyBorder="1" applyAlignment="1" applyProtection="1">
      <alignment horizontal="left" vertical="center" wrapText="1"/>
      <protection locked="0"/>
    </xf>
    <xf numFmtId="0" fontId="10" fillId="0" borderId="51" xfId="3" applyFont="1" applyBorder="1" applyAlignment="1" applyProtection="1">
      <alignment horizontal="left" vertical="center" wrapText="1"/>
      <protection locked="0"/>
    </xf>
    <xf numFmtId="0" fontId="10" fillId="0" borderId="52" xfId="3" applyFont="1" applyBorder="1" applyAlignment="1" applyProtection="1">
      <alignment horizontal="left" vertical="center" wrapText="1"/>
      <protection locked="0"/>
    </xf>
    <xf numFmtId="0" fontId="10" fillId="7" borderId="23" xfId="3" applyFont="1" applyFill="1" applyBorder="1" applyAlignment="1" applyProtection="1">
      <alignment horizontal="center" vertical="top" textRotation="255"/>
      <protection locked="0"/>
    </xf>
    <xf numFmtId="177" fontId="10" fillId="3" borderId="108" xfId="3" applyNumberFormat="1" applyFont="1" applyFill="1" applyBorder="1" applyAlignment="1" applyProtection="1">
      <alignment horizontal="right" vertical="top"/>
      <protection locked="0"/>
    </xf>
    <xf numFmtId="177" fontId="10" fillId="3" borderId="107" xfId="3" applyNumberFormat="1" applyFont="1" applyFill="1" applyBorder="1" applyAlignment="1" applyProtection="1">
      <alignment horizontal="right" vertical="top"/>
      <protection locked="0"/>
    </xf>
    <xf numFmtId="177" fontId="10" fillId="3" borderId="109" xfId="3" applyNumberFormat="1" applyFont="1" applyFill="1" applyBorder="1" applyAlignment="1" applyProtection="1">
      <alignment horizontal="right" vertical="top"/>
      <protection locked="0"/>
    </xf>
    <xf numFmtId="1" fontId="31" fillId="4" borderId="39" xfId="1" applyNumberFormat="1" applyFont="1" applyFill="1" applyBorder="1" applyAlignment="1" applyProtection="1">
      <alignment horizontal="center" vertical="center"/>
      <protection locked="0"/>
    </xf>
    <xf numFmtId="1" fontId="31" fillId="4" borderId="48" xfId="1" applyNumberFormat="1" applyFont="1" applyFill="1" applyBorder="1" applyAlignment="1" applyProtection="1">
      <alignment horizontal="center" vertical="center"/>
      <protection locked="0"/>
    </xf>
    <xf numFmtId="0" fontId="10" fillId="4" borderId="46" xfId="3" applyFont="1" applyFill="1" applyBorder="1" applyAlignment="1" applyProtection="1">
      <alignment horizontal="center" vertical="center"/>
      <protection locked="0"/>
    </xf>
    <xf numFmtId="0" fontId="10" fillId="4" borderId="39" xfId="3" applyFont="1" applyFill="1" applyBorder="1" applyAlignment="1" applyProtection="1">
      <alignment horizontal="center" vertical="center"/>
      <protection locked="0"/>
    </xf>
    <xf numFmtId="0" fontId="10" fillId="4" borderId="71" xfId="3" applyFont="1" applyFill="1" applyBorder="1" applyAlignment="1" applyProtection="1">
      <alignment horizontal="center" vertical="center"/>
      <protection locked="0"/>
    </xf>
    <xf numFmtId="0" fontId="23" fillId="4" borderId="30" xfId="3" applyFont="1" applyFill="1" applyBorder="1" applyAlignment="1" applyProtection="1">
      <alignment horizontal="left" vertical="center"/>
      <protection locked="0"/>
    </xf>
    <xf numFmtId="0" fontId="23" fillId="4" borderId="15" xfId="3" applyFont="1" applyFill="1" applyBorder="1" applyAlignment="1" applyProtection="1">
      <alignment horizontal="left" vertical="center"/>
      <protection locked="0"/>
    </xf>
    <xf numFmtId="0" fontId="10" fillId="0" borderId="10" xfId="3" applyFont="1" applyBorder="1" applyAlignment="1" applyProtection="1">
      <alignment horizontal="left" vertical="center"/>
      <protection locked="0"/>
    </xf>
    <xf numFmtId="0" fontId="10" fillId="0" borderId="67" xfId="3" applyFont="1" applyBorder="1" applyAlignment="1" applyProtection="1">
      <alignment horizontal="left" vertical="center"/>
      <protection locked="0"/>
    </xf>
    <xf numFmtId="0" fontId="10" fillId="0" borderId="78" xfId="3" applyFont="1" applyBorder="1" applyAlignment="1" applyProtection="1">
      <alignment horizontal="left" vertical="center"/>
      <protection locked="0"/>
    </xf>
    <xf numFmtId="0" fontId="10" fillId="4" borderId="46" xfId="3" applyFont="1" applyFill="1" applyBorder="1" applyAlignment="1" applyProtection="1">
      <alignment horizontal="right" vertical="center" shrinkToFit="1"/>
      <protection locked="0"/>
    </xf>
    <xf numFmtId="0" fontId="10" fillId="4" borderId="39" xfId="3" applyFont="1" applyFill="1" applyBorder="1" applyAlignment="1" applyProtection="1">
      <alignment horizontal="right" vertical="center" shrinkToFit="1"/>
      <protection locked="0"/>
    </xf>
    <xf numFmtId="0" fontId="10" fillId="4" borderId="71" xfId="3" applyFont="1" applyFill="1" applyBorder="1" applyAlignment="1" applyProtection="1">
      <alignment horizontal="right" vertical="center" shrinkToFit="1"/>
      <protection locked="0"/>
    </xf>
    <xf numFmtId="177" fontId="10" fillId="3" borderId="105" xfId="3" applyNumberFormat="1" applyFont="1" applyFill="1" applyBorder="1" applyAlignment="1" applyProtection="1">
      <alignment horizontal="right" vertical="top"/>
      <protection locked="0"/>
    </xf>
    <xf numFmtId="0" fontId="10" fillId="0" borderId="200" xfId="3" applyFont="1" applyBorder="1" applyAlignment="1" applyProtection="1">
      <alignment horizontal="left" vertical="center" wrapText="1"/>
      <protection locked="0"/>
    </xf>
    <xf numFmtId="0" fontId="10" fillId="0" borderId="185" xfId="3" applyFont="1" applyBorder="1" applyAlignment="1" applyProtection="1">
      <alignment horizontal="left" vertical="center" wrapText="1"/>
      <protection locked="0"/>
    </xf>
    <xf numFmtId="0" fontId="10" fillId="0" borderId="171" xfId="3" applyFont="1" applyBorder="1" applyAlignment="1" applyProtection="1">
      <alignment horizontal="left" vertical="center" wrapText="1"/>
      <protection locked="0"/>
    </xf>
    <xf numFmtId="0" fontId="10" fillId="4" borderId="31" xfId="3" applyFont="1" applyFill="1" applyBorder="1" applyAlignment="1" applyProtection="1">
      <alignment horizontal="left" vertical="center"/>
      <protection locked="0"/>
    </xf>
    <xf numFmtId="0" fontId="10" fillId="4" borderId="52" xfId="3" applyFont="1" applyFill="1" applyBorder="1" applyAlignment="1" applyProtection="1">
      <alignment horizontal="left" vertical="center"/>
      <protection locked="0"/>
    </xf>
    <xf numFmtId="178" fontId="10" fillId="3" borderId="31" xfId="1" applyNumberFormat="1" applyFont="1" applyFill="1" applyBorder="1" applyAlignment="1" applyProtection="1">
      <alignment vertical="center"/>
      <protection locked="0"/>
    </xf>
    <xf numFmtId="178" fontId="10" fillId="3" borderId="51" xfId="1" applyNumberFormat="1" applyFont="1" applyFill="1" applyBorder="1" applyAlignment="1" applyProtection="1">
      <alignment vertical="center"/>
      <protection locked="0"/>
    </xf>
    <xf numFmtId="178" fontId="10" fillId="3" borderId="73" xfId="1" applyNumberFormat="1" applyFont="1" applyFill="1" applyBorder="1" applyAlignment="1" applyProtection="1">
      <alignment vertical="center"/>
      <protection locked="0"/>
    </xf>
    <xf numFmtId="38" fontId="10" fillId="3" borderId="9" xfId="4" applyFont="1" applyFill="1" applyBorder="1" applyAlignment="1" applyProtection="1">
      <alignment horizontal="right" vertical="center"/>
      <protection locked="0"/>
    </xf>
    <xf numFmtId="38" fontId="10" fillId="3" borderId="34" xfId="4" applyFont="1" applyFill="1" applyBorder="1" applyAlignment="1" applyProtection="1">
      <alignment horizontal="right" vertical="center"/>
      <protection locked="0"/>
    </xf>
    <xf numFmtId="38" fontId="10" fillId="3" borderId="35" xfId="4" applyFont="1" applyFill="1" applyBorder="1" applyAlignment="1" applyProtection="1">
      <alignment horizontal="right" vertical="center"/>
      <protection locked="0"/>
    </xf>
    <xf numFmtId="38" fontId="10" fillId="3" borderId="200" xfId="4" applyFont="1" applyFill="1" applyBorder="1" applyAlignment="1" applyProtection="1">
      <alignment horizontal="right" vertical="center"/>
      <protection locked="0"/>
    </xf>
    <xf numFmtId="38" fontId="10" fillId="3" borderId="185" xfId="4" applyFont="1" applyFill="1" applyBorder="1" applyAlignment="1" applyProtection="1">
      <alignment horizontal="right" vertical="center"/>
      <protection locked="0"/>
    </xf>
    <xf numFmtId="38" fontId="10" fillId="3" borderId="196" xfId="4" applyFont="1" applyFill="1" applyBorder="1" applyAlignment="1" applyProtection="1">
      <alignment horizontal="right" vertical="center"/>
      <protection locked="0"/>
    </xf>
    <xf numFmtId="0" fontId="10" fillId="0" borderId="26" xfId="3" applyFont="1" applyBorder="1" applyAlignment="1" applyProtection="1">
      <alignment horizontal="left" vertical="top"/>
      <protection locked="0"/>
    </xf>
    <xf numFmtId="195" fontId="9" fillId="4" borderId="8" xfId="4" applyNumberFormat="1" applyFont="1" applyFill="1" applyBorder="1" applyAlignment="1" applyProtection="1">
      <alignment horizontal="center" vertical="center"/>
      <protection locked="0"/>
    </xf>
    <xf numFmtId="195" fontId="9" fillId="4" borderId="52" xfId="4" applyNumberFormat="1" applyFont="1" applyFill="1" applyBorder="1" applyAlignment="1" applyProtection="1">
      <alignment horizontal="center" vertical="center"/>
      <protection locked="0"/>
    </xf>
    <xf numFmtId="185" fontId="55" fillId="0" borderId="10" xfId="4" applyNumberFormat="1" applyFont="1" applyFill="1" applyBorder="1" applyAlignment="1" applyProtection="1">
      <alignment horizontal="center" vertical="center"/>
    </xf>
    <xf numFmtId="185" fontId="55" fillId="0" borderId="78" xfId="4" applyNumberFormat="1" applyFont="1" applyFill="1" applyBorder="1" applyAlignment="1" applyProtection="1">
      <alignment horizontal="center" vertical="center"/>
    </xf>
    <xf numFmtId="0" fontId="56" fillId="0" borderId="0" xfId="0" applyFont="1" applyAlignment="1">
      <alignment vertical="top" wrapText="1"/>
    </xf>
    <xf numFmtId="38" fontId="23" fillId="2" borderId="130" xfId="4" applyFont="1" applyFill="1" applyBorder="1" applyAlignment="1" applyProtection="1">
      <alignment horizontal="right" vertical="center"/>
      <protection locked="0"/>
    </xf>
    <xf numFmtId="38" fontId="23" fillId="2" borderId="188" xfId="4" applyFont="1" applyFill="1" applyBorder="1" applyAlignment="1" applyProtection="1">
      <alignment horizontal="right" vertical="center"/>
      <protection locked="0"/>
    </xf>
    <xf numFmtId="38" fontId="10" fillId="7" borderId="39" xfId="4" applyFont="1" applyFill="1" applyBorder="1" applyAlignment="1" applyProtection="1">
      <alignment horizontal="right" vertical="center"/>
      <protection locked="0"/>
    </xf>
    <xf numFmtId="38" fontId="10" fillId="7" borderId="48" xfId="4" applyFont="1" applyFill="1" applyBorder="1" applyAlignment="1" applyProtection="1">
      <alignment horizontal="right" vertical="center"/>
      <protection locked="0"/>
    </xf>
    <xf numFmtId="38" fontId="10" fillId="7" borderId="51" xfId="4" applyFont="1" applyFill="1" applyBorder="1" applyAlignment="1" applyProtection="1">
      <alignment horizontal="right" vertical="center"/>
      <protection locked="0"/>
    </xf>
    <xf numFmtId="38" fontId="10" fillId="7" borderId="32" xfId="4" applyFont="1" applyFill="1" applyBorder="1" applyAlignment="1" applyProtection="1">
      <alignment horizontal="right" vertical="center"/>
      <protection locked="0"/>
    </xf>
    <xf numFmtId="38" fontId="10" fillId="3" borderId="9" xfId="4" applyFont="1" applyFill="1" applyBorder="1" applyAlignment="1" applyProtection="1">
      <alignment horizontal="right" vertical="center" wrapText="1"/>
      <protection locked="0"/>
    </xf>
    <xf numFmtId="38" fontId="10" fillId="3" borderId="34" xfId="4" applyFont="1" applyFill="1" applyBorder="1" applyAlignment="1" applyProtection="1">
      <alignment horizontal="right" vertical="center" wrapText="1"/>
      <protection locked="0"/>
    </xf>
    <xf numFmtId="38" fontId="10" fillId="3" borderId="35" xfId="4" applyFont="1" applyFill="1" applyBorder="1" applyAlignment="1" applyProtection="1">
      <alignment horizontal="right" vertical="center" wrapText="1"/>
      <protection locked="0"/>
    </xf>
    <xf numFmtId="0" fontId="10" fillId="2" borderId="25" xfId="3" applyFont="1" applyFill="1" applyBorder="1" applyAlignment="1" applyProtection="1">
      <alignment horizontal="left" vertical="center"/>
      <protection locked="0"/>
    </xf>
    <xf numFmtId="0" fontId="10" fillId="2" borderId="110" xfId="3" applyFont="1" applyFill="1" applyBorder="1" applyAlignment="1" applyProtection="1">
      <alignment horizontal="left" vertical="center"/>
      <protection locked="0"/>
    </xf>
    <xf numFmtId="1" fontId="10" fillId="4" borderId="39" xfId="1" applyNumberFormat="1" applyFont="1" applyFill="1" applyBorder="1" applyAlignment="1" applyProtection="1">
      <alignment horizontal="center" vertical="center"/>
      <protection locked="0"/>
    </xf>
    <xf numFmtId="0" fontId="10" fillId="2" borderId="125" xfId="3" applyFont="1" applyFill="1" applyBorder="1" applyAlignment="1" applyProtection="1">
      <alignment horizontal="center" vertical="center"/>
      <protection locked="0"/>
    </xf>
    <xf numFmtId="0" fontId="10" fillId="2" borderId="139" xfId="3" applyFont="1" applyFill="1" applyBorder="1" applyAlignment="1" applyProtection="1">
      <alignment horizontal="center" vertical="center"/>
      <protection locked="0"/>
    </xf>
    <xf numFmtId="0" fontId="10" fillId="2" borderId="124" xfId="3" applyFont="1" applyFill="1" applyBorder="1" applyAlignment="1" applyProtection="1">
      <alignment horizontal="center" vertical="center"/>
      <protection locked="0"/>
    </xf>
    <xf numFmtId="0" fontId="10" fillId="4" borderId="33" xfId="3" applyFont="1" applyFill="1" applyBorder="1" applyAlignment="1" applyProtection="1">
      <alignment horizontal="left" vertical="center"/>
      <protection locked="0"/>
    </xf>
    <xf numFmtId="0" fontId="10" fillId="4" borderId="49" xfId="3" applyFont="1" applyFill="1" applyBorder="1" applyAlignment="1" applyProtection="1">
      <alignment horizontal="left" vertical="center"/>
      <protection locked="0"/>
    </xf>
    <xf numFmtId="0" fontId="10" fillId="4" borderId="138" xfId="3" applyFont="1" applyFill="1" applyBorder="1" applyAlignment="1" applyProtection="1">
      <alignment horizontal="left" vertical="center"/>
      <protection locked="0"/>
    </xf>
    <xf numFmtId="0" fontId="10" fillId="4" borderId="171" xfId="3" applyFont="1" applyFill="1" applyBorder="1" applyAlignment="1" applyProtection="1">
      <alignment horizontal="left" vertical="center"/>
      <protection locked="0"/>
    </xf>
    <xf numFmtId="0" fontId="14" fillId="4" borderId="46" xfId="5" applyFont="1" applyFill="1" applyBorder="1" applyAlignment="1" applyProtection="1">
      <alignment horizontal="center" vertical="center"/>
      <protection locked="0"/>
    </xf>
    <xf numFmtId="0" fontId="14" fillId="4" borderId="71" xfId="5" applyFont="1" applyFill="1" applyBorder="1" applyAlignment="1" applyProtection="1">
      <alignment horizontal="center" vertical="center"/>
      <protection locked="0"/>
    </xf>
    <xf numFmtId="190" fontId="14" fillId="0" borderId="53" xfId="5" applyNumberFormat="1" applyFont="1" applyBorder="1" applyAlignment="1" applyProtection="1">
      <alignment horizontal="right" vertical="center"/>
      <protection locked="0"/>
    </xf>
    <xf numFmtId="190" fontId="14" fillId="0" borderId="71" xfId="5" applyNumberFormat="1" applyFont="1" applyBorder="1" applyAlignment="1" applyProtection="1">
      <alignment horizontal="right" vertical="center"/>
      <protection locked="0"/>
    </xf>
    <xf numFmtId="178" fontId="14" fillId="4" borderId="53" xfId="5" applyNumberFormat="1" applyFont="1" applyFill="1" applyBorder="1" applyAlignment="1" applyProtection="1">
      <alignment horizontal="center" vertical="center"/>
      <protection locked="0"/>
    </xf>
    <xf numFmtId="178" fontId="14" fillId="4" borderId="39" xfId="5" applyNumberFormat="1" applyFont="1" applyFill="1" applyBorder="1" applyAlignment="1" applyProtection="1">
      <alignment horizontal="center" vertical="center"/>
      <protection locked="0"/>
    </xf>
    <xf numFmtId="178" fontId="14" fillId="4" borderId="47" xfId="5" applyNumberFormat="1" applyFont="1" applyFill="1" applyBorder="1" applyAlignment="1" applyProtection="1">
      <alignment horizontal="center" vertical="center"/>
      <protection locked="0"/>
    </xf>
    <xf numFmtId="0" fontId="14" fillId="4" borderId="2" xfId="5" applyFont="1" applyFill="1" applyBorder="1" applyAlignment="1" applyProtection="1">
      <alignment horizontal="center" vertical="center"/>
      <protection locked="0"/>
    </xf>
    <xf numFmtId="0" fontId="14" fillId="4" borderId="3" xfId="5" applyFont="1" applyFill="1" applyBorder="1" applyAlignment="1" applyProtection="1">
      <alignment horizontal="center" vertical="center"/>
      <protection locked="0"/>
    </xf>
    <xf numFmtId="190" fontId="14" fillId="3" borderId="3" xfId="5" applyNumberFormat="1" applyFont="1" applyFill="1" applyBorder="1" applyAlignment="1" applyProtection="1">
      <alignment vertical="center"/>
      <protection locked="0"/>
    </xf>
    <xf numFmtId="190" fontId="14" fillId="3" borderId="8" xfId="5" applyNumberFormat="1" applyFont="1" applyFill="1" applyBorder="1" applyAlignment="1" applyProtection="1">
      <alignment vertical="center"/>
      <protection locked="0"/>
    </xf>
    <xf numFmtId="183" fontId="14" fillId="4" borderId="31" xfId="5" applyNumberFormat="1" applyFont="1" applyFill="1" applyBorder="1" applyAlignment="1" applyProtection="1">
      <alignment horizontal="center" vertical="center" shrinkToFit="1"/>
      <protection locked="0"/>
    </xf>
    <xf numFmtId="183" fontId="14" fillId="4" borderId="52" xfId="5" applyNumberFormat="1" applyFont="1" applyFill="1" applyBorder="1" applyAlignment="1" applyProtection="1">
      <alignment horizontal="center" vertical="center" shrinkToFit="1"/>
      <protection locked="0"/>
    </xf>
    <xf numFmtId="181" fontId="14" fillId="0" borderId="20" xfId="5" applyNumberFormat="1" applyFont="1" applyBorder="1" applyAlignment="1" applyProtection="1">
      <alignment horizontal="center" vertical="center" shrinkToFit="1"/>
      <protection locked="0"/>
    </xf>
    <xf numFmtId="181" fontId="14" fillId="0" borderId="12" xfId="5" applyNumberFormat="1" applyFont="1" applyBorder="1" applyAlignment="1" applyProtection="1">
      <alignment horizontal="center" vertical="center" shrinkToFit="1"/>
      <protection locked="0"/>
    </xf>
    <xf numFmtId="0" fontId="14" fillId="4" borderId="40" xfId="5" applyFont="1" applyFill="1" applyBorder="1" applyAlignment="1" applyProtection="1">
      <alignment horizontal="center" vertical="center"/>
      <protection locked="0"/>
    </xf>
    <xf numFmtId="0" fontId="14" fillId="4" borderId="41" xfId="5" applyFont="1" applyFill="1" applyBorder="1" applyAlignment="1" applyProtection="1">
      <alignment horizontal="center" vertical="center"/>
      <protection locked="0"/>
    </xf>
    <xf numFmtId="181" fontId="14" fillId="0" borderId="75" xfId="5" applyNumberFormat="1" applyFont="1" applyBorder="1" applyAlignment="1" applyProtection="1">
      <alignment horizontal="center" vertical="center" shrinkToFit="1"/>
      <protection locked="0"/>
    </xf>
    <xf numFmtId="181" fontId="14" fillId="0" borderId="11" xfId="5" applyNumberFormat="1" applyFont="1" applyBorder="1" applyAlignment="1" applyProtection="1">
      <alignment horizontal="center" vertical="center" shrinkToFit="1"/>
      <protection locked="0"/>
    </xf>
    <xf numFmtId="186" fontId="14" fillId="3" borderId="53" xfId="5" applyNumberFormat="1" applyFont="1" applyFill="1" applyBorder="1" applyAlignment="1" applyProtection="1">
      <alignment horizontal="center" vertical="center" wrapText="1"/>
      <protection locked="0"/>
    </xf>
    <xf numFmtId="186" fontId="12" fillId="0" borderId="47" xfId="0" applyNumberFormat="1" applyFont="1" applyBorder="1" applyAlignment="1" applyProtection="1">
      <alignment horizontal="center" vertical="center" wrapText="1"/>
      <protection locked="0"/>
    </xf>
    <xf numFmtId="0" fontId="14" fillId="4" borderId="40" xfId="5" applyFont="1" applyFill="1" applyBorder="1" applyAlignment="1" applyProtection="1">
      <alignment horizontal="center" vertical="center" shrinkToFit="1"/>
      <protection locked="0"/>
    </xf>
    <xf numFmtId="0" fontId="14" fillId="4" borderId="53" xfId="5" applyFont="1" applyFill="1" applyBorder="1" applyAlignment="1" applyProtection="1">
      <alignment horizontal="center" vertical="center" shrinkToFit="1"/>
      <protection locked="0"/>
    </xf>
    <xf numFmtId="0" fontId="14" fillId="4" borderId="42" xfId="5" applyFont="1" applyFill="1" applyBorder="1" applyAlignment="1" applyProtection="1">
      <alignment horizontal="center" vertical="center"/>
      <protection locked="0"/>
    </xf>
    <xf numFmtId="0" fontId="14" fillId="4" borderId="83" xfId="5" applyFont="1" applyFill="1" applyBorder="1" applyAlignment="1" applyProtection="1">
      <alignment horizontal="center" vertical="center"/>
      <protection locked="0"/>
    </xf>
    <xf numFmtId="0" fontId="14" fillId="4" borderId="82" xfId="5" applyFont="1" applyFill="1" applyBorder="1" applyAlignment="1" applyProtection="1">
      <alignment horizontal="center" vertical="center"/>
      <protection locked="0"/>
    </xf>
    <xf numFmtId="184" fontId="14" fillId="0" borderId="53" xfId="5" applyNumberFormat="1" applyFont="1" applyBorder="1" applyAlignment="1" applyProtection="1">
      <alignment horizontal="right" vertical="center"/>
      <protection locked="0"/>
    </xf>
    <xf numFmtId="184" fontId="14" fillId="0" borderId="71" xfId="5" applyNumberFormat="1" applyFont="1" applyBorder="1" applyAlignment="1" applyProtection="1">
      <alignment horizontal="right" vertical="center"/>
      <protection locked="0"/>
    </xf>
    <xf numFmtId="184" fontId="14" fillId="0" borderId="69" xfId="5" applyNumberFormat="1" applyFont="1" applyBorder="1" applyAlignment="1" applyProtection="1">
      <alignment horizontal="right" vertical="center"/>
      <protection locked="0"/>
    </xf>
    <xf numFmtId="183" fontId="14" fillId="0" borderId="69" xfId="5" applyNumberFormat="1" applyFont="1" applyBorder="1" applyAlignment="1" applyProtection="1">
      <alignment horizontal="left" vertical="center" indent="1"/>
      <protection locked="0"/>
    </xf>
    <xf numFmtId="183" fontId="14" fillId="0" borderId="90" xfId="5" applyNumberFormat="1" applyFont="1" applyBorder="1" applyAlignment="1" applyProtection="1">
      <alignment horizontal="left" vertical="center" indent="1"/>
      <protection locked="0"/>
    </xf>
    <xf numFmtId="184" fontId="14" fillId="3" borderId="3" xfId="5" applyNumberFormat="1" applyFont="1" applyFill="1" applyBorder="1" applyAlignment="1" applyProtection="1">
      <alignment vertical="center"/>
      <protection locked="0"/>
    </xf>
    <xf numFmtId="184" fontId="14" fillId="3" borderId="8" xfId="5" applyNumberFormat="1" applyFont="1" applyFill="1" applyBorder="1" applyAlignment="1" applyProtection="1">
      <alignment vertical="center"/>
      <protection locked="0"/>
    </xf>
    <xf numFmtId="183" fontId="14" fillId="4" borderId="71" xfId="5" applyNumberFormat="1" applyFont="1" applyFill="1" applyBorder="1" applyAlignment="1" applyProtection="1">
      <alignment horizontal="center" vertical="center" wrapText="1"/>
      <protection locked="0"/>
    </xf>
    <xf numFmtId="183" fontId="14" fillId="4" borderId="41" xfId="5" applyNumberFormat="1" applyFont="1" applyFill="1" applyBorder="1" applyAlignment="1" applyProtection="1">
      <alignment horizontal="center" vertical="center" wrapText="1"/>
      <protection locked="0"/>
    </xf>
    <xf numFmtId="0" fontId="14" fillId="4" borderId="68" xfId="5" applyFont="1" applyFill="1" applyBorder="1" applyAlignment="1" applyProtection="1">
      <alignment horizontal="center" vertical="center"/>
      <protection locked="0"/>
    </xf>
    <xf numFmtId="0" fontId="14" fillId="4" borderId="69" xfId="5" applyFont="1" applyFill="1" applyBorder="1" applyAlignment="1" applyProtection="1">
      <alignment horizontal="center" vertical="center"/>
      <protection locked="0"/>
    </xf>
    <xf numFmtId="185" fontId="14" fillId="3" borderId="69" xfId="5" applyNumberFormat="1" applyFont="1" applyFill="1" applyBorder="1" applyAlignment="1" applyProtection="1">
      <alignment vertical="center"/>
      <protection locked="0"/>
    </xf>
    <xf numFmtId="185" fontId="14" fillId="3" borderId="90" xfId="5" applyNumberFormat="1" applyFont="1" applyFill="1" applyBorder="1" applyAlignment="1" applyProtection="1">
      <alignment vertical="center"/>
      <protection locked="0"/>
    </xf>
    <xf numFmtId="183" fontId="14" fillId="4" borderId="74" xfId="5" applyNumberFormat="1" applyFont="1" applyFill="1" applyBorder="1" applyAlignment="1" applyProtection="1">
      <alignment horizontal="center" vertical="center" wrapText="1"/>
      <protection locked="0"/>
    </xf>
    <xf numFmtId="183" fontId="14" fillId="4" borderId="69" xfId="5" applyNumberFormat="1" applyFont="1" applyFill="1" applyBorder="1" applyAlignment="1" applyProtection="1">
      <alignment horizontal="center" vertical="center" wrapText="1"/>
      <protection locked="0"/>
    </xf>
    <xf numFmtId="0" fontId="14" fillId="4" borderId="94" xfId="5" applyFont="1" applyFill="1" applyBorder="1" applyAlignment="1" applyProtection="1">
      <alignment horizontal="right" vertical="center" shrinkToFit="1"/>
      <protection locked="0"/>
    </xf>
    <xf numFmtId="0" fontId="14" fillId="4" borderId="96" xfId="5" applyFont="1" applyFill="1" applyBorder="1" applyAlignment="1" applyProtection="1">
      <alignment horizontal="right" vertical="center" shrinkToFit="1"/>
      <protection locked="0"/>
    </xf>
    <xf numFmtId="0" fontId="14" fillId="4" borderId="42" xfId="5" applyFont="1" applyFill="1" applyBorder="1" applyAlignment="1" applyProtection="1">
      <alignment horizontal="center" vertical="center" shrinkToFit="1"/>
      <protection locked="0"/>
    </xf>
    <xf numFmtId="0" fontId="14" fillId="4" borderId="83" xfId="5" applyFont="1" applyFill="1" applyBorder="1" applyAlignment="1" applyProtection="1">
      <alignment horizontal="center" vertical="center" shrinkToFit="1"/>
      <protection locked="0"/>
    </xf>
    <xf numFmtId="0" fontId="14" fillId="4" borderId="22" xfId="5" applyFont="1" applyFill="1" applyBorder="1" applyAlignment="1" applyProtection="1">
      <alignment horizontal="right" vertical="center"/>
      <protection locked="0"/>
    </xf>
    <xf numFmtId="0" fontId="14" fillId="4" borderId="18" xfId="5" applyFont="1" applyFill="1" applyBorder="1" applyAlignment="1" applyProtection="1">
      <alignment horizontal="right" vertical="center"/>
      <protection locked="0"/>
    </xf>
    <xf numFmtId="0" fontId="14" fillId="4" borderId="19" xfId="5" applyFont="1" applyFill="1" applyBorder="1" applyAlignment="1" applyProtection="1">
      <alignment horizontal="right" vertical="center"/>
      <protection locked="0"/>
    </xf>
    <xf numFmtId="0" fontId="14" fillId="4" borderId="39" xfId="5" applyFont="1" applyFill="1" applyBorder="1" applyAlignment="1" applyProtection="1">
      <alignment horizontal="center" vertical="center"/>
      <protection locked="0"/>
    </xf>
    <xf numFmtId="0" fontId="14" fillId="4" borderId="41" xfId="5" applyFont="1" applyFill="1" applyBorder="1" applyAlignment="1" applyProtection="1">
      <alignment horizontal="center" vertical="center" shrinkToFit="1"/>
      <protection locked="0"/>
    </xf>
    <xf numFmtId="185" fontId="14" fillId="3" borderId="41" xfId="5" applyNumberFormat="1" applyFont="1" applyFill="1" applyBorder="1" applyAlignment="1" applyProtection="1">
      <alignment vertical="center"/>
      <protection locked="0"/>
    </xf>
    <xf numFmtId="185" fontId="14" fillId="3" borderId="14" xfId="5" applyNumberFormat="1" applyFont="1" applyFill="1" applyBorder="1" applyAlignment="1" applyProtection="1">
      <alignment vertical="center"/>
      <protection locked="0"/>
    </xf>
    <xf numFmtId="0" fontId="14" fillId="4" borderId="46" xfId="5" applyFont="1" applyFill="1" applyBorder="1" applyAlignment="1" applyProtection="1">
      <alignment horizontal="center" vertical="center" shrinkToFit="1"/>
      <protection locked="0"/>
    </xf>
    <xf numFmtId="0" fontId="14" fillId="4" borderId="71" xfId="5" applyFont="1" applyFill="1" applyBorder="1" applyAlignment="1" applyProtection="1">
      <alignment horizontal="center" vertical="center" shrinkToFit="1"/>
      <protection locked="0"/>
    </xf>
    <xf numFmtId="0" fontId="14" fillId="4" borderId="6" xfId="5" applyFont="1" applyFill="1" applyBorder="1" applyAlignment="1" applyProtection="1">
      <alignment horizontal="center" vertical="center"/>
      <protection locked="0"/>
    </xf>
    <xf numFmtId="0" fontId="14" fillId="4" borderId="13" xfId="5" applyFont="1" applyFill="1" applyBorder="1" applyAlignment="1" applyProtection="1">
      <alignment horizontal="center" vertical="center"/>
      <protection locked="0"/>
    </xf>
    <xf numFmtId="189" fontId="14" fillId="3" borderId="13" xfId="5" applyNumberFormat="1" applyFont="1" applyFill="1" applyBorder="1" applyAlignment="1" applyProtection="1">
      <alignment vertical="center"/>
      <protection locked="0"/>
    </xf>
    <xf numFmtId="189" fontId="14" fillId="3" borderId="10" xfId="5" applyNumberFormat="1" applyFont="1" applyFill="1" applyBorder="1" applyAlignment="1" applyProtection="1">
      <alignment vertical="center"/>
      <protection locked="0"/>
    </xf>
    <xf numFmtId="190" fontId="14" fillId="0" borderId="13" xfId="5" applyNumberFormat="1" applyFont="1" applyBorder="1" applyAlignment="1" applyProtection="1">
      <alignment vertical="center"/>
      <protection locked="0"/>
    </xf>
    <xf numFmtId="183" fontId="14" fillId="0" borderId="13" xfId="5" applyNumberFormat="1" applyFont="1" applyBorder="1" applyAlignment="1" applyProtection="1">
      <alignment horizontal="left" vertical="center" indent="1"/>
      <protection locked="0"/>
    </xf>
    <xf numFmtId="183" fontId="14" fillId="0" borderId="7" xfId="5" applyNumberFormat="1" applyFont="1" applyBorder="1" applyAlignment="1" applyProtection="1">
      <alignment horizontal="left" vertical="center" indent="1"/>
      <protection locked="0"/>
    </xf>
    <xf numFmtId="190" fontId="14" fillId="0" borderId="69" xfId="5" applyNumberFormat="1" applyFont="1" applyBorder="1" applyAlignment="1" applyProtection="1">
      <alignment horizontal="right" vertical="center"/>
      <protection locked="0"/>
    </xf>
    <xf numFmtId="0" fontId="13" fillId="4" borderId="30" xfId="0" applyFont="1" applyFill="1" applyBorder="1" applyAlignment="1" applyProtection="1">
      <alignment horizontal="center" vertical="center" shrinkToFit="1"/>
      <protection locked="0"/>
    </xf>
    <xf numFmtId="0" fontId="13" fillId="4" borderId="91" xfId="0" applyFont="1" applyFill="1" applyBorder="1" applyAlignment="1" applyProtection="1">
      <alignment horizontal="center" vertical="center" shrinkToFit="1"/>
      <protection locked="0"/>
    </xf>
    <xf numFmtId="38" fontId="13" fillId="4" borderId="3" xfId="4" applyFont="1" applyFill="1" applyBorder="1" applyAlignment="1" applyProtection="1">
      <alignment horizontal="center" vertical="center"/>
    </xf>
    <xf numFmtId="191" fontId="14" fillId="3" borderId="53" xfId="5" applyNumberFormat="1" applyFont="1" applyFill="1" applyBorder="1" applyAlignment="1" applyProtection="1">
      <alignment horizontal="center" vertical="center" wrapText="1"/>
      <protection locked="0"/>
    </xf>
    <xf numFmtId="0" fontId="12" fillId="0" borderId="39" xfId="0" applyFont="1" applyBorder="1" applyAlignment="1" applyProtection="1">
      <alignment horizontal="center" vertical="center" wrapText="1"/>
      <protection locked="0"/>
    </xf>
    <xf numFmtId="191" fontId="13" fillId="5" borderId="46" xfId="0" applyNumberFormat="1" applyFont="1" applyFill="1" applyBorder="1" applyAlignment="1" applyProtection="1">
      <alignment horizontal="center" vertical="center" shrinkToFit="1"/>
      <protection locked="0"/>
    </xf>
    <xf numFmtId="0" fontId="13" fillId="5" borderId="39" xfId="0" applyFont="1" applyFill="1" applyBorder="1" applyAlignment="1" applyProtection="1">
      <alignment horizontal="center" vertical="center" shrinkToFit="1"/>
      <protection locked="0"/>
    </xf>
    <xf numFmtId="184" fontId="14" fillId="3" borderId="73" xfId="5" applyNumberFormat="1" applyFont="1" applyFill="1" applyBorder="1" applyAlignment="1" applyProtection="1">
      <alignment vertical="center"/>
      <protection locked="0"/>
    </xf>
    <xf numFmtId="38" fontId="14" fillId="3" borderId="41" xfId="5" applyNumberFormat="1" applyFont="1" applyFill="1" applyBorder="1" applyAlignment="1" applyProtection="1">
      <alignment horizontal="center" vertical="center" shrinkToFit="1"/>
      <protection locked="0"/>
    </xf>
    <xf numFmtId="38" fontId="14" fillId="3" borderId="14" xfId="5" applyNumberFormat="1" applyFont="1" applyFill="1" applyBorder="1" applyAlignment="1" applyProtection="1">
      <alignment horizontal="center" vertical="center" shrinkToFit="1"/>
      <protection locked="0"/>
    </xf>
    <xf numFmtId="178" fontId="14" fillId="3" borderId="83" xfId="5" applyNumberFormat="1" applyFont="1" applyFill="1" applyBorder="1" applyAlignment="1" applyProtection="1">
      <alignment vertical="center" shrinkToFit="1"/>
      <protection locked="0"/>
    </xf>
    <xf numFmtId="178" fontId="14" fillId="3" borderId="82" xfId="5" applyNumberFormat="1" applyFont="1" applyFill="1" applyBorder="1" applyAlignment="1" applyProtection="1">
      <alignment vertical="center" shrinkToFit="1"/>
      <protection locked="0"/>
    </xf>
    <xf numFmtId="0" fontId="14" fillId="4" borderId="86" xfId="5" applyFont="1" applyFill="1" applyBorder="1" applyAlignment="1" applyProtection="1">
      <alignment horizontal="center" vertical="center" shrinkToFit="1"/>
      <protection locked="0"/>
    </xf>
    <xf numFmtId="0" fontId="14" fillId="4" borderId="96" xfId="5" applyFont="1" applyFill="1" applyBorder="1" applyAlignment="1" applyProtection="1">
      <alignment horizontal="center" vertical="center" shrinkToFit="1"/>
      <protection locked="0"/>
    </xf>
    <xf numFmtId="178" fontId="14" fillId="3" borderId="41" xfId="5" applyNumberFormat="1" applyFont="1" applyFill="1" applyBorder="1" applyAlignment="1" applyProtection="1">
      <alignment vertical="center" shrinkToFit="1"/>
      <protection locked="0"/>
    </xf>
    <xf numFmtId="178" fontId="14" fillId="3" borderId="14" xfId="5" applyNumberFormat="1" applyFont="1" applyFill="1" applyBorder="1" applyAlignment="1" applyProtection="1">
      <alignment vertical="center" shrinkToFit="1"/>
      <protection locked="0"/>
    </xf>
    <xf numFmtId="0" fontId="14" fillId="4" borderId="68" xfId="5" applyFont="1" applyFill="1" applyBorder="1" applyAlignment="1" applyProtection="1">
      <alignment horizontal="center" vertical="center" shrinkToFit="1"/>
      <protection locked="0"/>
    </xf>
    <xf numFmtId="0" fontId="14" fillId="4" borderId="69" xfId="5" applyFont="1" applyFill="1" applyBorder="1" applyAlignment="1" applyProtection="1">
      <alignment horizontal="center" vertical="center" shrinkToFit="1"/>
      <protection locked="0"/>
    </xf>
    <xf numFmtId="178" fontId="14" fillId="3" borderId="69" xfId="5" applyNumberFormat="1" applyFont="1" applyFill="1" applyBorder="1" applyAlignment="1" applyProtection="1">
      <alignment vertical="center" shrinkToFit="1"/>
      <protection locked="0"/>
    </xf>
    <xf numFmtId="178" fontId="14" fillId="3" borderId="90" xfId="5" applyNumberFormat="1" applyFont="1" applyFill="1" applyBorder="1" applyAlignment="1" applyProtection="1">
      <alignment vertical="center" shrinkToFit="1"/>
      <protection locked="0"/>
    </xf>
    <xf numFmtId="0" fontId="14" fillId="4" borderId="74" xfId="5" applyFont="1" applyFill="1" applyBorder="1" applyAlignment="1" applyProtection="1">
      <alignment horizontal="center" vertical="center" shrinkToFit="1"/>
      <protection locked="0"/>
    </xf>
    <xf numFmtId="0" fontId="13" fillId="4" borderId="17" xfId="0" applyFont="1" applyFill="1" applyBorder="1" applyAlignment="1" applyProtection="1">
      <alignment horizontal="center" vertical="center" shrinkToFit="1"/>
      <protection locked="0"/>
    </xf>
    <xf numFmtId="0" fontId="13" fillId="4" borderId="74" xfId="0" applyFont="1" applyFill="1" applyBorder="1" applyAlignment="1" applyProtection="1">
      <alignment horizontal="center" vertical="center" shrinkToFit="1"/>
      <protection locked="0"/>
    </xf>
    <xf numFmtId="185" fontId="13" fillId="0" borderId="13" xfId="4" applyNumberFormat="1" applyFont="1" applyFill="1" applyBorder="1" applyAlignment="1" applyProtection="1">
      <alignment horizontal="center" vertical="center"/>
    </xf>
    <xf numFmtId="0" fontId="12" fillId="0" borderId="47" xfId="0" applyFont="1" applyBorder="1" applyAlignment="1" applyProtection="1">
      <alignment horizontal="center" vertical="center" wrapText="1"/>
      <protection locked="0"/>
    </xf>
    <xf numFmtId="0" fontId="13" fillId="5" borderId="71" xfId="0" applyFont="1" applyFill="1" applyBorder="1" applyAlignment="1" applyProtection="1">
      <alignment horizontal="center" vertical="center" shrinkToFit="1"/>
      <protection locked="0"/>
    </xf>
    <xf numFmtId="190" fontId="14" fillId="0" borderId="53" xfId="5" applyNumberFormat="1" applyFont="1" applyBorder="1" applyAlignment="1" applyProtection="1">
      <alignment vertical="center" shrinkToFit="1"/>
      <protection locked="0"/>
    </xf>
    <xf numFmtId="190" fontId="14" fillId="0" borderId="71" xfId="5" applyNumberFormat="1" applyFont="1" applyBorder="1" applyAlignment="1" applyProtection="1">
      <alignment vertical="center" shrinkToFit="1"/>
      <protection locked="0"/>
    </xf>
    <xf numFmtId="183" fontId="14" fillId="0" borderId="53" xfId="5" applyNumberFormat="1" applyFont="1" applyBorder="1" applyAlignment="1" applyProtection="1">
      <alignment horizontal="left" vertical="center" shrinkToFit="1"/>
      <protection locked="0"/>
    </xf>
    <xf numFmtId="183" fontId="14" fillId="0" borderId="39" xfId="5" applyNumberFormat="1" applyFont="1" applyBorder="1" applyAlignment="1" applyProtection="1">
      <alignment horizontal="left" vertical="center" shrinkToFit="1"/>
      <protection locked="0"/>
    </xf>
    <xf numFmtId="183" fontId="14" fillId="0" borderId="47" xfId="5" applyNumberFormat="1" applyFont="1" applyBorder="1" applyAlignment="1" applyProtection="1">
      <alignment horizontal="left" vertical="center" shrinkToFit="1"/>
      <protection locked="0"/>
    </xf>
    <xf numFmtId="185" fontId="13" fillId="0" borderId="10" xfId="4" applyNumberFormat="1" applyFont="1" applyFill="1" applyBorder="1" applyAlignment="1" applyProtection="1">
      <alignment horizontal="center" vertical="center"/>
    </xf>
    <xf numFmtId="185" fontId="13" fillId="0" borderId="78" xfId="4" applyNumberFormat="1" applyFont="1" applyFill="1" applyBorder="1" applyAlignment="1" applyProtection="1">
      <alignment horizontal="center" vertical="center"/>
    </xf>
    <xf numFmtId="0" fontId="12" fillId="0" borderId="16" xfId="3" applyFont="1" applyBorder="1" applyAlignment="1" applyProtection="1">
      <alignment vertical="top" wrapText="1"/>
      <protection locked="0"/>
    </xf>
    <xf numFmtId="0" fontId="60" fillId="6" borderId="46" xfId="0" applyFont="1" applyFill="1" applyBorder="1" applyAlignment="1">
      <alignment horizontal="center" vertical="center" shrinkToFit="1"/>
    </xf>
    <xf numFmtId="0" fontId="60" fillId="6" borderId="47" xfId="0" applyFont="1" applyFill="1" applyBorder="1" applyAlignment="1">
      <alignment horizontal="center" vertical="center" shrinkToFit="1"/>
    </xf>
    <xf numFmtId="0" fontId="38" fillId="0" borderId="0" xfId="0" applyFont="1" applyAlignment="1">
      <alignment horizontal="left" vertical="center"/>
    </xf>
    <xf numFmtId="0" fontId="17" fillId="0" borderId="1" xfId="0" applyFont="1" applyBorder="1" applyAlignment="1">
      <alignment horizontal="left" vertical="center"/>
    </xf>
    <xf numFmtId="0" fontId="25" fillId="3" borderId="1" xfId="0" applyFont="1" applyFill="1" applyBorder="1">
      <alignment vertical="center"/>
    </xf>
    <xf numFmtId="0" fontId="25" fillId="3" borderId="1" xfId="0" applyFont="1" applyFill="1" applyBorder="1" applyAlignment="1">
      <alignment vertical="center" wrapText="1"/>
    </xf>
    <xf numFmtId="0" fontId="60" fillId="6" borderId="1" xfId="0" applyFont="1" applyFill="1" applyBorder="1" applyAlignment="1">
      <alignment horizontal="center" vertical="center"/>
    </xf>
    <xf numFmtId="38" fontId="61" fillId="12" borderId="1" xfId="4" applyFont="1" applyFill="1" applyBorder="1" applyAlignment="1">
      <alignment horizontal="center" vertical="center"/>
    </xf>
    <xf numFmtId="38" fontId="61" fillId="13" borderId="1" xfId="4" applyFont="1" applyFill="1" applyBorder="1" applyAlignment="1">
      <alignment horizontal="center" vertical="center"/>
    </xf>
    <xf numFmtId="0" fontId="29" fillId="3" borderId="57" xfId="0" applyFont="1" applyFill="1" applyBorder="1" applyAlignment="1">
      <alignment horizontal="center" vertical="center" shrinkToFit="1"/>
    </xf>
    <xf numFmtId="56" fontId="25" fillId="12" borderId="1" xfId="0" applyNumberFormat="1" applyFont="1" applyFill="1" applyBorder="1" applyAlignment="1">
      <alignment horizontal="center" vertical="center"/>
    </xf>
    <xf numFmtId="0" fontId="29" fillId="3" borderId="46" xfId="0" applyFont="1" applyFill="1" applyBorder="1" applyAlignment="1">
      <alignment horizontal="center" vertical="center" wrapText="1"/>
    </xf>
    <xf numFmtId="0" fontId="29" fillId="3" borderId="47" xfId="0" applyFont="1" applyFill="1" applyBorder="1" applyAlignment="1">
      <alignment horizontal="center" vertical="center" wrapText="1"/>
    </xf>
    <xf numFmtId="0" fontId="29" fillId="3" borderId="1" xfId="0" applyFont="1" applyFill="1" applyBorder="1" applyAlignment="1">
      <alignment horizontal="center" vertical="center" wrapText="1"/>
    </xf>
    <xf numFmtId="192" fontId="16" fillId="3" borderId="0" xfId="0" applyNumberFormat="1" applyFont="1" applyFill="1" applyAlignment="1">
      <alignment horizontal="right" vertical="center"/>
    </xf>
    <xf numFmtId="0" fontId="68" fillId="0" borderId="0" xfId="0" applyFont="1" applyAlignment="1">
      <alignment horizontal="distributed" vertical="center"/>
    </xf>
    <xf numFmtId="0" fontId="68" fillId="0" borderId="0" xfId="0" applyFont="1" applyAlignment="1">
      <alignment horizontal="distributed" vertical="center" wrapText="1"/>
    </xf>
    <xf numFmtId="0" fontId="68" fillId="0" borderId="0" xfId="0" applyFont="1" applyAlignment="1">
      <alignment horizontal="distributed" vertical="center" shrinkToFit="1"/>
    </xf>
    <xf numFmtId="0" fontId="16" fillId="0" borderId="0" xfId="0" applyFont="1" applyAlignment="1">
      <alignment horizontal="right" vertical="center"/>
    </xf>
    <xf numFmtId="0" fontId="16" fillId="0" borderId="0" xfId="0" applyFont="1" applyAlignment="1">
      <alignment horizontal="left" vertical="center"/>
    </xf>
    <xf numFmtId="0" fontId="16" fillId="3" borderId="0" xfId="0" applyFont="1" applyFill="1" applyAlignment="1">
      <alignment horizontal="left" vertical="center" wrapText="1"/>
    </xf>
    <xf numFmtId="0" fontId="16" fillId="0" borderId="0" xfId="0" applyFont="1" applyAlignment="1">
      <alignment horizontal="left" vertical="center" wrapText="1"/>
    </xf>
    <xf numFmtId="0" fontId="19" fillId="0" borderId="0" xfId="0" applyFont="1" applyAlignment="1">
      <alignment horizontal="center" vertical="center" wrapText="1"/>
    </xf>
    <xf numFmtId="0" fontId="16" fillId="3" borderId="0" xfId="0" applyFont="1" applyFill="1" applyAlignment="1">
      <alignment horizontal="left" vertical="center"/>
    </xf>
    <xf numFmtId="198" fontId="68" fillId="3" borderId="0" xfId="0" applyNumberFormat="1" applyFont="1" applyFill="1" applyAlignment="1">
      <alignment horizontal="left" vertical="center"/>
    </xf>
    <xf numFmtId="198" fontId="20" fillId="3" borderId="0" xfId="0" applyNumberFormat="1" applyFont="1" applyFill="1" applyAlignment="1">
      <alignment horizontal="center" vertical="center"/>
    </xf>
    <xf numFmtId="198" fontId="20" fillId="0" borderId="0" xfId="0" applyNumberFormat="1" applyFont="1" applyAlignment="1">
      <alignment horizontal="center" vertical="center"/>
    </xf>
    <xf numFmtId="0" fontId="19" fillId="6" borderId="46" xfId="0" applyFont="1" applyFill="1" applyBorder="1">
      <alignment vertical="center"/>
    </xf>
    <xf numFmtId="0" fontId="19" fillId="6" borderId="47" xfId="0" applyFont="1" applyFill="1" applyBorder="1">
      <alignment vertical="center"/>
    </xf>
    <xf numFmtId="0" fontId="19" fillId="0" borderId="46" xfId="0" applyFont="1" applyBorder="1" applyAlignment="1">
      <alignment horizontal="left" vertical="center"/>
    </xf>
    <xf numFmtId="0" fontId="19" fillId="0" borderId="39" xfId="0" applyFont="1" applyBorder="1" applyAlignment="1">
      <alignment horizontal="left" vertical="center"/>
    </xf>
    <xf numFmtId="0" fontId="19" fillId="0" borderId="47" xfId="0" applyFont="1" applyBorder="1" applyAlignment="1">
      <alignment horizontal="left" vertical="center"/>
    </xf>
    <xf numFmtId="0" fontId="19" fillId="6" borderId="46" xfId="0" applyFont="1" applyFill="1" applyBorder="1" applyAlignment="1">
      <alignment horizontal="left" vertical="center"/>
    </xf>
    <xf numFmtId="0" fontId="19" fillId="6" borderId="47" xfId="0" applyFont="1" applyFill="1" applyBorder="1" applyAlignment="1">
      <alignment horizontal="left" vertical="center"/>
    </xf>
    <xf numFmtId="179" fontId="69" fillId="0" borderId="46" xfId="0" applyNumberFormat="1" applyFont="1" applyBorder="1" applyAlignment="1">
      <alignment horizontal="left" vertical="center"/>
    </xf>
    <xf numFmtId="179" fontId="69" fillId="0" borderId="47" xfId="0" applyNumberFormat="1" applyFont="1" applyBorder="1" applyAlignment="1">
      <alignment horizontal="left" vertical="center"/>
    </xf>
    <xf numFmtId="0" fontId="19" fillId="0" borderId="46" xfId="0" applyFont="1" applyBorder="1" applyAlignment="1">
      <alignment horizontal="left" vertical="center" wrapText="1"/>
    </xf>
    <xf numFmtId="0" fontId="19" fillId="0" borderId="39" xfId="0" applyFont="1" applyBorder="1" applyAlignment="1">
      <alignment horizontal="left" vertical="center" wrapText="1"/>
    </xf>
    <xf numFmtId="0" fontId="19" fillId="0" borderId="47" xfId="0" applyFont="1" applyBorder="1" applyAlignment="1">
      <alignment horizontal="left" vertical="center" wrapText="1"/>
    </xf>
    <xf numFmtId="0" fontId="19" fillId="6" borderId="39" xfId="0" applyFont="1" applyFill="1" applyBorder="1">
      <alignment vertical="center"/>
    </xf>
    <xf numFmtId="0" fontId="19" fillId="0" borderId="71" xfId="0" applyFont="1" applyBorder="1" applyAlignment="1">
      <alignment horizontal="left" vertical="center"/>
    </xf>
    <xf numFmtId="0" fontId="19" fillId="0" borderId="53" xfId="0" applyFont="1" applyBorder="1" applyAlignment="1">
      <alignment horizontal="left" vertical="center"/>
    </xf>
    <xf numFmtId="199" fontId="69" fillId="0" borderId="46" xfId="0" applyNumberFormat="1" applyFont="1" applyBorder="1" applyAlignment="1">
      <alignment horizontal="left" vertical="center"/>
    </xf>
    <xf numFmtId="199" fontId="69" fillId="0" borderId="39" xfId="0" applyNumberFormat="1" applyFont="1" applyBorder="1" applyAlignment="1">
      <alignment horizontal="left" vertical="center"/>
    </xf>
    <xf numFmtId="199" fontId="69" fillId="0" borderId="47" xfId="0" applyNumberFormat="1" applyFont="1" applyBorder="1" applyAlignment="1">
      <alignment horizontal="left" vertical="center"/>
    </xf>
    <xf numFmtId="0" fontId="10" fillId="6" borderId="46" xfId="0" applyFont="1" applyFill="1" applyBorder="1" applyAlignment="1">
      <alignment horizontal="left" vertical="center" wrapText="1"/>
    </xf>
    <xf numFmtId="0" fontId="10" fillId="6" borderId="47" xfId="0" applyFont="1" applyFill="1" applyBorder="1" applyAlignment="1">
      <alignment horizontal="left" vertical="center"/>
    </xf>
  </cellXfs>
  <cellStyles count="12">
    <cellStyle name="パーセント" xfId="10" builtinId="5"/>
    <cellStyle name="パーセント 2" xfId="1" xr:uid="{00000000-0005-0000-0000-000000000000}"/>
    <cellStyle name="桁区切り" xfId="4" builtinId="6"/>
    <cellStyle name="桁区切り 2" xfId="2" xr:uid="{00000000-0005-0000-0000-000002000000}"/>
    <cellStyle name="桁区切り 3" xfId="6" xr:uid="{00000000-0005-0000-0000-000003000000}"/>
    <cellStyle name="通貨" xfId="11" builtinId="7"/>
    <cellStyle name="標準" xfId="0" builtinId="0"/>
    <cellStyle name="標準 2" xfId="3" xr:uid="{00000000-0005-0000-0000-000005000000}"/>
    <cellStyle name="標準 3" xfId="5" xr:uid="{00000000-0005-0000-0000-000006000000}"/>
    <cellStyle name="標準 4" xfId="7" xr:uid="{00000000-0005-0000-0000-000007000000}"/>
    <cellStyle name="標準 4 2" xfId="9" xr:uid="{FAF96865-33BA-455F-B226-C33D462CD956}"/>
    <cellStyle name="標準 5" xfId="8" xr:uid="{00000000-0005-0000-0000-000008000000}"/>
  </cellStyles>
  <dxfs count="121">
    <dxf>
      <fill>
        <patternFill>
          <bgColor theme="0" tint="-0.14996795556505021"/>
        </patternFill>
      </fill>
    </dxf>
    <dxf>
      <fill>
        <patternFill>
          <bgColor rgb="FFFFC000"/>
        </patternFill>
      </fill>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ill>
        <patternFill>
          <bgColor rgb="FFEAEAEA"/>
        </patternFill>
      </fill>
    </dxf>
    <dxf>
      <font>
        <color theme="0"/>
      </font>
      <fill>
        <patternFill patternType="solid">
          <bgColor theme="0"/>
        </patternFill>
      </fill>
      <border>
        <left/>
        <right/>
        <top/>
        <bottom/>
      </border>
    </dxf>
    <dxf>
      <font>
        <strike val="0"/>
      </font>
      <fill>
        <patternFill>
          <bgColor theme="2"/>
        </patternFill>
      </fill>
    </dxf>
    <dxf>
      <fill>
        <patternFill>
          <bgColor rgb="FFFFC000"/>
        </patternFill>
      </fill>
    </dxf>
    <dxf>
      <fill>
        <patternFill>
          <bgColor theme="7"/>
        </patternFill>
      </fill>
    </dxf>
    <dxf>
      <fill>
        <patternFill>
          <bgColor theme="7" tint="0.79998168889431442"/>
        </patternFill>
      </fill>
    </dxf>
    <dxf>
      <fill>
        <patternFill>
          <bgColor theme="7" tint="0.79998168889431442"/>
        </patternFill>
      </fill>
    </dxf>
    <dxf>
      <fill>
        <patternFill>
          <bgColor rgb="FFCCFFFF"/>
        </patternFill>
      </fill>
    </dxf>
    <dxf>
      <fill>
        <patternFill>
          <bgColor rgb="FF969696"/>
        </patternFill>
      </fill>
    </dxf>
    <dxf>
      <border>
        <left style="thin">
          <color auto="1"/>
        </left>
        <right style="thin">
          <color auto="1"/>
        </right>
        <top style="thin">
          <color auto="1"/>
        </top>
        <bottom style="thin">
          <color auto="1"/>
        </bottom>
        <vertical style="hair">
          <color auto="1"/>
        </vertical>
        <horizontal style="hair">
          <color auto="1"/>
        </horizontal>
      </border>
    </dxf>
    <dxf>
      <border>
        <left style="thin">
          <color auto="1"/>
        </left>
        <right style="thin">
          <color auto="1"/>
        </right>
        <top style="thin">
          <color auto="1"/>
        </top>
        <bottom style="thin">
          <color auto="1"/>
        </bottom>
        <vertical style="hair">
          <color auto="1"/>
        </vertical>
        <horizontal style="hair">
          <color auto="1"/>
        </horizontal>
      </border>
    </dxf>
  </dxfs>
  <tableStyles count="2" defaultTableStyle="TableStyleMedium2" defaultPivotStyle="PivotStyleLight16">
    <tableStyle name="テーブル スタイル 1" pivot="0" count="1" xr9:uid="{00000000-0011-0000-FFFF-FFFF00000000}">
      <tableStyleElement type="wholeTable" dxfId="120"/>
    </tableStyle>
    <tableStyle name="ピボットテーブル スタイル 1" table="0" count="2" xr9:uid="{00000000-0011-0000-FFFF-FFFF01000000}">
      <tableStyleElement type="wholeTable" dxfId="119"/>
      <tableStyleElement type="headerRow" dxfId="118"/>
    </tableStyle>
  </tableStyles>
  <colors>
    <mruColors>
      <color rgb="FFCCFFFF"/>
      <color rgb="FFEAEAEA"/>
      <color rgb="FFC0C0C0"/>
      <color rgb="FF969696"/>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D124D-0F18-4583-8425-BA126CFEC3B9}">
  <sheetPr>
    <tabColor theme="7" tint="0.79998168889431442"/>
    <pageSetUpPr fitToPage="1"/>
  </sheetPr>
  <dimension ref="A1:A12"/>
  <sheetViews>
    <sheetView workbookViewId="0">
      <selection activeCell="E1" sqref="E1"/>
    </sheetView>
  </sheetViews>
  <sheetFormatPr defaultColWidth="8.625" defaultRowHeight="18.75"/>
  <cols>
    <col min="1" max="16384" width="8.625" style="2"/>
  </cols>
  <sheetData>
    <row r="1" spans="1:1">
      <c r="A1" s="408" t="s">
        <v>363</v>
      </c>
    </row>
    <row r="2" spans="1:1">
      <c r="A2" s="408" t="s">
        <v>364</v>
      </c>
    </row>
    <row r="3" spans="1:1">
      <c r="A3" s="408"/>
    </row>
    <row r="4" spans="1:1">
      <c r="A4" s="408" t="s">
        <v>365</v>
      </c>
    </row>
    <row r="6" spans="1:1">
      <c r="A6" s="2" t="s">
        <v>366</v>
      </c>
    </row>
    <row r="7" spans="1:1">
      <c r="A7" s="2" t="s">
        <v>367</v>
      </c>
    </row>
    <row r="8" spans="1:1">
      <c r="A8" s="2" t="s">
        <v>368</v>
      </c>
    </row>
    <row r="9" spans="1:1">
      <c r="A9" s="2" t="s">
        <v>369</v>
      </c>
    </row>
    <row r="10" spans="1:1">
      <c r="A10" s="408" t="s">
        <v>370</v>
      </c>
    </row>
    <row r="11" spans="1:1">
      <c r="A11" s="408" t="s">
        <v>371</v>
      </c>
    </row>
    <row r="12" spans="1:1">
      <c r="A12" s="2" t="s">
        <v>372</v>
      </c>
    </row>
  </sheetData>
  <phoneticPr fontId="8"/>
  <printOptions horizontalCentered="1"/>
  <pageMargins left="0.78740157480314965" right="0.78740157480314965" top="0.78740157480314965" bottom="0.78740157480314965" header="0.31496062992125984" footer="0.59055118110236227"/>
  <pageSetup paperSize="9" scale="60" orientation="portrait" r:id="rId1"/>
  <headerFooter scaleWithDoc="0">
    <oddFooter>&amp;R&amp;"ＭＳ ゴシック,標準"&amp;12整理番号：321630004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492"/>
  <sheetViews>
    <sheetView view="pageBreakPreview" topLeftCell="A43" zoomScale="80" zoomScaleNormal="80" zoomScaleSheetLayoutView="80" workbookViewId="0">
      <selection activeCell="I6" sqref="I6"/>
    </sheetView>
  </sheetViews>
  <sheetFormatPr defaultColWidth="9" defaultRowHeight="20.100000000000001" customHeight="1"/>
  <cols>
    <col min="1" max="2" width="8.625" style="161" customWidth="1"/>
    <col min="3" max="3" width="6.625" style="161" customWidth="1"/>
    <col min="4" max="4" width="11.625" style="161" customWidth="1"/>
    <col min="5" max="5" width="4.625" style="161" customWidth="1"/>
    <col min="6" max="6" width="8.625" style="161" customWidth="1"/>
    <col min="7" max="7" width="17.625" style="161" customWidth="1"/>
    <col min="8" max="8" width="3.625" style="161" customWidth="1"/>
    <col min="9" max="10" width="8.625" style="161" customWidth="1"/>
    <col min="11" max="11" width="6.625" style="161" customWidth="1"/>
    <col min="12" max="12" width="11.625" style="161" customWidth="1"/>
    <col min="13" max="13" width="4.625" style="161" customWidth="1"/>
    <col min="14" max="14" width="8.625" style="161" customWidth="1"/>
    <col min="15" max="15" width="17.625" style="161" customWidth="1"/>
    <col min="16" max="16" width="51.875" style="161" customWidth="1"/>
    <col min="17" max="16384" width="9" style="162"/>
  </cols>
  <sheetData>
    <row r="1" spans="1:16" s="337" customFormat="1" ht="22.5" customHeight="1">
      <c r="A1" s="334" t="s">
        <v>323</v>
      </c>
      <c r="B1" s="335"/>
      <c r="C1" s="335"/>
      <c r="D1" s="335"/>
      <c r="E1" s="335"/>
      <c r="F1" s="335"/>
      <c r="G1" s="335"/>
      <c r="H1" s="336"/>
      <c r="I1" s="336"/>
      <c r="J1" s="336"/>
      <c r="K1" s="336"/>
      <c r="L1" s="336"/>
      <c r="M1" s="336"/>
      <c r="N1" s="336"/>
      <c r="O1" s="389"/>
      <c r="P1" s="336"/>
    </row>
    <row r="2" spans="1:16" s="164" customFormat="1" ht="20.100000000000001" customHeight="1">
      <c r="A2" s="163"/>
      <c r="B2" s="163"/>
      <c r="C2" s="163"/>
      <c r="D2" s="163"/>
      <c r="E2" s="163"/>
      <c r="F2" s="163"/>
      <c r="G2" s="163"/>
      <c r="H2" s="163"/>
      <c r="I2" s="163"/>
      <c r="J2" s="163"/>
      <c r="K2" s="163"/>
      <c r="L2" s="163"/>
      <c r="M2" s="163"/>
      <c r="N2" s="163"/>
      <c r="O2" s="163"/>
      <c r="P2" s="363" t="s">
        <v>301</v>
      </c>
    </row>
    <row r="3" spans="1:16" ht="20.100000000000001" customHeight="1">
      <c r="A3" s="1339" t="s">
        <v>49</v>
      </c>
      <c r="B3" s="1367"/>
      <c r="C3" s="1367"/>
      <c r="D3" s="1367"/>
      <c r="E3" s="1388">
        <f ca="1">SUMIF($A$8:$O$1123,"合計",OFFSET($A$8:$O$1123,0,6))</f>
        <v>0</v>
      </c>
      <c r="F3" s="1388"/>
      <c r="G3" s="1389"/>
      <c r="H3" s="165"/>
      <c r="I3" s="173"/>
      <c r="J3" s="173"/>
      <c r="K3" s="173"/>
      <c r="L3" s="173"/>
      <c r="M3" s="173"/>
      <c r="N3" s="166"/>
      <c r="O3" s="167"/>
    </row>
    <row r="4" spans="1:16" ht="20.100000000000001" customHeight="1">
      <c r="A4" s="1361" t="s">
        <v>50</v>
      </c>
      <c r="B4" s="1362"/>
      <c r="C4" s="1390">
        <f ca="1">SUMIF($A$8:$O$1123,"公演回数",OFFSET($A$8:$O$1123,0,2))</f>
        <v>0</v>
      </c>
      <c r="D4" s="1391"/>
      <c r="E4" s="1392" t="s">
        <v>51</v>
      </c>
      <c r="F4" s="1393"/>
      <c r="G4" s="168">
        <f ca="1">SUMIF($A$8:$O$1123,"使用席数×公演回数(a)",OFFSET($A$8:$O$1123,0,2))</f>
        <v>0</v>
      </c>
      <c r="H4" s="169"/>
      <c r="I4" s="163"/>
      <c r="J4" s="163"/>
      <c r="K4" s="163"/>
      <c r="L4" s="163"/>
      <c r="M4" s="163"/>
      <c r="N4" s="166"/>
      <c r="O4" s="167"/>
    </row>
    <row r="5" spans="1:16" ht="20.100000000000001" customHeight="1">
      <c r="A5" s="1339" t="s">
        <v>52</v>
      </c>
      <c r="B5" s="1367"/>
      <c r="C5" s="1394">
        <f ca="1">SUMIF($A$8:$O$1123,"販売枚数(b)",OFFSET($A$8:$O$1123,0,2))</f>
        <v>0</v>
      </c>
      <c r="D5" s="1395"/>
      <c r="E5" s="1371" t="s">
        <v>53</v>
      </c>
      <c r="F5" s="1367"/>
      <c r="G5" s="170" t="str">
        <f ca="1">IFERROR(C5/G4,"")</f>
        <v/>
      </c>
      <c r="H5" s="171"/>
      <c r="I5" s="163"/>
      <c r="J5" s="163"/>
      <c r="K5" s="163"/>
      <c r="L5" s="163"/>
      <c r="M5" s="163"/>
      <c r="N5" s="166"/>
      <c r="O5" s="167"/>
    </row>
    <row r="6" spans="1:16" ht="20.100000000000001" customHeight="1">
      <c r="A6" s="1396" t="s">
        <v>54</v>
      </c>
      <c r="B6" s="1397"/>
      <c r="C6" s="1398">
        <f ca="1">SUMIF($A$8:$O$1123,"総入場者数(c)",OFFSET($A$8:$O$1123,0,2))</f>
        <v>0</v>
      </c>
      <c r="D6" s="1399"/>
      <c r="E6" s="1400" t="s">
        <v>55</v>
      </c>
      <c r="F6" s="1397"/>
      <c r="G6" s="172" t="str">
        <f ca="1">IFERROR(C6/G4,"")</f>
        <v/>
      </c>
      <c r="H6" s="171"/>
      <c r="I6" s="173"/>
      <c r="J6" s="173"/>
      <c r="K6" s="173"/>
      <c r="L6" s="173"/>
      <c r="M6" s="173"/>
      <c r="N6" s="173"/>
      <c r="O6" s="173"/>
    </row>
    <row r="7" spans="1:16" ht="20.100000000000001" customHeight="1">
      <c r="A7" s="161">
        <v>1</v>
      </c>
      <c r="H7" s="173"/>
      <c r="I7" s="163">
        <v>2</v>
      </c>
      <c r="J7" s="163"/>
      <c r="K7" s="163"/>
      <c r="L7" s="163"/>
      <c r="M7" s="163"/>
      <c r="N7" s="166"/>
      <c r="O7" s="167"/>
    </row>
    <row r="8" spans="1:16" s="176" customFormat="1" ht="30" customHeight="1">
      <c r="A8" s="1361" t="s">
        <v>224</v>
      </c>
      <c r="B8" s="1362"/>
      <c r="C8" s="1383">
        <f>個表B!B8</f>
        <v>0</v>
      </c>
      <c r="D8" s="1384"/>
      <c r="E8" s="1385" t="s">
        <v>218</v>
      </c>
      <c r="F8" s="1386"/>
      <c r="G8" s="174">
        <f>個表B!B9</f>
        <v>0</v>
      </c>
      <c r="H8" s="175"/>
      <c r="I8" s="1361" t="s">
        <v>224</v>
      </c>
      <c r="J8" s="1362"/>
      <c r="K8" s="1383">
        <f>個表B!B13</f>
        <v>0</v>
      </c>
      <c r="L8" s="1384"/>
      <c r="M8" s="1385" t="s">
        <v>218</v>
      </c>
      <c r="N8" s="1386"/>
      <c r="O8" s="174">
        <f>個表B!B14</f>
        <v>0</v>
      </c>
      <c r="P8" s="1413" t="s">
        <v>307</v>
      </c>
    </row>
    <row r="9" spans="1:16" s="176" customFormat="1" ht="30" customHeight="1">
      <c r="A9" s="1339" t="s">
        <v>230</v>
      </c>
      <c r="B9" s="1367"/>
      <c r="C9" s="1337" t="str">
        <f>IF(個表B!B11="","",個表B!B11)</f>
        <v/>
      </c>
      <c r="D9" s="1338"/>
      <c r="E9" s="1339" t="s">
        <v>56</v>
      </c>
      <c r="F9" s="1340"/>
      <c r="G9" s="14">
        <f>個表B!B10</f>
        <v>0</v>
      </c>
      <c r="H9" s="175"/>
      <c r="I9" s="1339" t="s">
        <v>230</v>
      </c>
      <c r="J9" s="1367"/>
      <c r="K9" s="1337" t="str">
        <f>IF(個表B!B16="","",個表B!B16)</f>
        <v/>
      </c>
      <c r="L9" s="1338"/>
      <c r="M9" s="1339" t="s">
        <v>56</v>
      </c>
      <c r="N9" s="1340"/>
      <c r="O9" s="14">
        <f>個表B!B15</f>
        <v>0</v>
      </c>
      <c r="P9" s="1413"/>
    </row>
    <row r="10" spans="1:16" ht="20.100000000000001" customHeight="1">
      <c r="A10" s="1353" t="s">
        <v>57</v>
      </c>
      <c r="B10" s="1354"/>
      <c r="C10" s="1344"/>
      <c r="D10" s="1345"/>
      <c r="E10" s="1347"/>
      <c r="F10" s="1347"/>
      <c r="G10" s="1348"/>
      <c r="H10" s="173"/>
      <c r="I10" s="1353" t="s">
        <v>57</v>
      </c>
      <c r="J10" s="1354"/>
      <c r="K10" s="1344"/>
      <c r="L10" s="1345"/>
      <c r="M10" s="1347"/>
      <c r="N10" s="1347"/>
      <c r="O10" s="1348"/>
      <c r="P10" s="1413"/>
    </row>
    <row r="11" spans="1:16" ht="20.100000000000001" customHeight="1">
      <c r="A11" s="1318" t="s">
        <v>58</v>
      </c>
      <c r="B11" s="1319"/>
      <c r="C11" s="1344"/>
      <c r="D11" s="1345"/>
      <c r="E11" s="1322"/>
      <c r="F11" s="1323"/>
      <c r="G11" s="1324"/>
      <c r="I11" s="1318" t="s">
        <v>58</v>
      </c>
      <c r="J11" s="1319"/>
      <c r="K11" s="1344"/>
      <c r="L11" s="1345"/>
      <c r="M11" s="1322"/>
      <c r="N11" s="1323"/>
      <c r="O11" s="1324"/>
      <c r="P11" s="1413"/>
    </row>
    <row r="12" spans="1:16" ht="20.100000000000001" customHeight="1">
      <c r="A12" s="1325" t="s">
        <v>59</v>
      </c>
      <c r="B12" s="1326"/>
      <c r="C12" s="1350">
        <f>C10-C11</f>
        <v>0</v>
      </c>
      <c r="D12" s="1387"/>
      <c r="E12" s="1329" t="s">
        <v>60</v>
      </c>
      <c r="F12" s="1330"/>
      <c r="G12" s="177" t="str">
        <f>IF(C12*C13=0,"",C12*C13)</f>
        <v/>
      </c>
      <c r="H12" s="173"/>
      <c r="I12" s="1325" t="s">
        <v>59</v>
      </c>
      <c r="J12" s="1326"/>
      <c r="K12" s="1350">
        <f>K10-K11</f>
        <v>0</v>
      </c>
      <c r="L12" s="1387"/>
      <c r="M12" s="1329" t="s">
        <v>60</v>
      </c>
      <c r="N12" s="1330"/>
      <c r="O12" s="177" t="str">
        <f>IF(K12*K13=0,"",K12*K13)</f>
        <v/>
      </c>
      <c r="P12" s="1413"/>
    </row>
    <row r="13" spans="1:16" ht="20.100000000000001" customHeight="1">
      <c r="A13" s="1372" t="s">
        <v>61</v>
      </c>
      <c r="B13" s="1373"/>
      <c r="C13" s="1374">
        <f>個表B!C11</f>
        <v>0</v>
      </c>
      <c r="D13" s="1375"/>
      <c r="E13" s="178"/>
      <c r="F13" s="179"/>
      <c r="G13" s="180"/>
      <c r="H13" s="173"/>
      <c r="I13" s="1372" t="s">
        <v>61</v>
      </c>
      <c r="J13" s="1373"/>
      <c r="K13" s="1374">
        <f>個表B!C16</f>
        <v>0</v>
      </c>
      <c r="L13" s="1375"/>
      <c r="M13" s="178"/>
      <c r="N13" s="179"/>
      <c r="O13" s="180"/>
      <c r="P13" s="1413"/>
    </row>
    <row r="14" spans="1:16" ht="20.100000000000001" customHeight="1">
      <c r="A14" s="1333" t="s">
        <v>62</v>
      </c>
      <c r="B14" s="1334"/>
      <c r="C14" s="1368" t="str">
        <f>IF(G12="","",SUM(F18:F27))</f>
        <v/>
      </c>
      <c r="D14" s="1369"/>
      <c r="E14" s="1351" t="s">
        <v>63</v>
      </c>
      <c r="F14" s="1352"/>
      <c r="G14" s="181" t="str">
        <f>IF(G12="","",C14/G12)</f>
        <v/>
      </c>
      <c r="H14" s="173"/>
      <c r="I14" s="1333" t="s">
        <v>62</v>
      </c>
      <c r="J14" s="1334"/>
      <c r="K14" s="1368" t="str">
        <f>IF(O12="","",SUM(N18:N27))</f>
        <v/>
      </c>
      <c r="L14" s="1369"/>
      <c r="M14" s="1351" t="s">
        <v>63</v>
      </c>
      <c r="N14" s="1352"/>
      <c r="O14" s="181" t="str">
        <f>IF(O12="","",K14/O12)</f>
        <v/>
      </c>
      <c r="P14" s="1413"/>
    </row>
    <row r="15" spans="1:16" ht="20.100000000000001" customHeight="1">
      <c r="A15" s="1353" t="s">
        <v>64</v>
      </c>
      <c r="B15" s="1354"/>
      <c r="C15" s="1355" t="str">
        <f>IF(G12="","",SUM(F18:F30))</f>
        <v/>
      </c>
      <c r="D15" s="1356"/>
      <c r="E15" s="1357" t="s">
        <v>65</v>
      </c>
      <c r="F15" s="1358"/>
      <c r="G15" s="182" t="str">
        <f>IF(G12="","",C15/G12)</f>
        <v/>
      </c>
      <c r="H15" s="173"/>
      <c r="I15" s="1353" t="s">
        <v>64</v>
      </c>
      <c r="J15" s="1354"/>
      <c r="K15" s="1355" t="str">
        <f>IF(O12="","",SUM(N18:N30))</f>
        <v/>
      </c>
      <c r="L15" s="1356"/>
      <c r="M15" s="1357" t="s">
        <v>65</v>
      </c>
      <c r="N15" s="1358"/>
      <c r="O15" s="182" t="str">
        <f>IF(O12="","",K15/O12)</f>
        <v/>
      </c>
      <c r="P15" s="1413"/>
    </row>
    <row r="16" spans="1:16" ht="20.100000000000001" customHeight="1">
      <c r="A16" s="1341" t="s">
        <v>243</v>
      </c>
      <c r="B16" s="1342"/>
      <c r="C16" s="1342"/>
      <c r="D16" s="1342"/>
      <c r="E16" s="1342"/>
      <c r="F16" s="1342"/>
      <c r="G16" s="1343"/>
      <c r="H16" s="173"/>
      <c r="I16" s="1341" t="s">
        <v>243</v>
      </c>
      <c r="J16" s="1342"/>
      <c r="K16" s="1342"/>
      <c r="L16" s="1342"/>
      <c r="M16" s="1342"/>
      <c r="N16" s="1342"/>
      <c r="O16" s="1343"/>
      <c r="P16" s="1413"/>
    </row>
    <row r="17" spans="1:16" ht="20.100000000000001" customHeight="1">
      <c r="A17" s="1333" t="s">
        <v>66</v>
      </c>
      <c r="B17" s="1334"/>
      <c r="C17" s="1334"/>
      <c r="D17" s="183" t="s">
        <v>252</v>
      </c>
      <c r="E17" s="183" t="s">
        <v>48</v>
      </c>
      <c r="F17" s="183" t="s">
        <v>67</v>
      </c>
      <c r="G17" s="184" t="s">
        <v>68</v>
      </c>
      <c r="H17" s="173"/>
      <c r="I17" s="1333" t="s">
        <v>66</v>
      </c>
      <c r="J17" s="1334"/>
      <c r="K17" s="1334"/>
      <c r="L17" s="183" t="s">
        <v>252</v>
      </c>
      <c r="M17" s="183" t="s">
        <v>48</v>
      </c>
      <c r="N17" s="183" t="s">
        <v>67</v>
      </c>
      <c r="O17" s="184" t="s">
        <v>68</v>
      </c>
      <c r="P17" s="1413"/>
    </row>
    <row r="18" spans="1:16" ht="20.100000000000001" customHeight="1">
      <c r="A18" s="1335"/>
      <c r="B18" s="1336"/>
      <c r="C18" s="1336"/>
      <c r="D18" s="15"/>
      <c r="E18" s="185" t="s">
        <v>48</v>
      </c>
      <c r="F18" s="16"/>
      <c r="G18" s="186">
        <f>D18*F18</f>
        <v>0</v>
      </c>
      <c r="H18" s="173"/>
      <c r="I18" s="1335"/>
      <c r="J18" s="1336"/>
      <c r="K18" s="1336"/>
      <c r="L18" s="15"/>
      <c r="M18" s="185" t="s">
        <v>48</v>
      </c>
      <c r="N18" s="16"/>
      <c r="O18" s="186">
        <f>L18*N18</f>
        <v>0</v>
      </c>
      <c r="P18" s="527"/>
    </row>
    <row r="19" spans="1:16" ht="20.100000000000001" customHeight="1">
      <c r="A19" s="1331"/>
      <c r="B19" s="1332"/>
      <c r="C19" s="1332"/>
      <c r="D19" s="17"/>
      <c r="E19" s="187" t="s">
        <v>48</v>
      </c>
      <c r="F19" s="17"/>
      <c r="G19" s="188">
        <f>D19*F19</f>
        <v>0</v>
      </c>
      <c r="H19" s="173"/>
      <c r="I19" s="1331"/>
      <c r="J19" s="1332"/>
      <c r="K19" s="1332"/>
      <c r="L19" s="17"/>
      <c r="M19" s="187" t="s">
        <v>48</v>
      </c>
      <c r="N19" s="17"/>
      <c r="O19" s="188">
        <f t="shared" ref="O19:O27" si="0">L19*N19</f>
        <v>0</v>
      </c>
      <c r="P19" s="527"/>
    </row>
    <row r="20" spans="1:16" ht="20.100000000000001" customHeight="1">
      <c r="A20" s="1331"/>
      <c r="B20" s="1332"/>
      <c r="C20" s="1332"/>
      <c r="D20" s="17"/>
      <c r="E20" s="187" t="s">
        <v>48</v>
      </c>
      <c r="F20" s="17"/>
      <c r="G20" s="188">
        <f>D20*F20</f>
        <v>0</v>
      </c>
      <c r="H20" s="173"/>
      <c r="I20" s="1331"/>
      <c r="J20" s="1332"/>
      <c r="K20" s="1332"/>
      <c r="L20" s="17"/>
      <c r="M20" s="187" t="s">
        <v>48</v>
      </c>
      <c r="N20" s="17"/>
      <c r="O20" s="188">
        <f t="shared" si="0"/>
        <v>0</v>
      </c>
      <c r="P20" s="527"/>
    </row>
    <row r="21" spans="1:16" ht="20.100000000000001" customHeight="1">
      <c r="A21" s="1331"/>
      <c r="B21" s="1332"/>
      <c r="C21" s="1332"/>
      <c r="D21" s="17"/>
      <c r="E21" s="187" t="s">
        <v>48</v>
      </c>
      <c r="F21" s="17"/>
      <c r="G21" s="188">
        <f t="shared" ref="G21:G27" si="1">D21*F21</f>
        <v>0</v>
      </c>
      <c r="H21" s="173"/>
      <c r="I21" s="1331"/>
      <c r="J21" s="1332"/>
      <c r="K21" s="1332"/>
      <c r="L21" s="17"/>
      <c r="M21" s="187" t="s">
        <v>48</v>
      </c>
      <c r="N21" s="17"/>
      <c r="O21" s="188">
        <f t="shared" si="0"/>
        <v>0</v>
      </c>
      <c r="P21" s="527"/>
    </row>
    <row r="22" spans="1:16" ht="20.100000000000001" customHeight="1">
      <c r="A22" s="1331"/>
      <c r="B22" s="1332"/>
      <c r="C22" s="1332"/>
      <c r="D22" s="17"/>
      <c r="E22" s="187" t="s">
        <v>48</v>
      </c>
      <c r="F22" s="17"/>
      <c r="G22" s="188">
        <f t="shared" si="1"/>
        <v>0</v>
      </c>
      <c r="H22" s="173"/>
      <c r="I22" s="1331"/>
      <c r="J22" s="1332"/>
      <c r="K22" s="1332"/>
      <c r="L22" s="17"/>
      <c r="M22" s="187" t="s">
        <v>48</v>
      </c>
      <c r="N22" s="17"/>
      <c r="O22" s="188">
        <f t="shared" si="0"/>
        <v>0</v>
      </c>
      <c r="P22" s="527"/>
    </row>
    <row r="23" spans="1:16" ht="20.100000000000001" customHeight="1">
      <c r="A23" s="1331"/>
      <c r="B23" s="1332"/>
      <c r="C23" s="1332"/>
      <c r="D23" s="17"/>
      <c r="E23" s="187" t="s">
        <v>48</v>
      </c>
      <c r="F23" s="17"/>
      <c r="G23" s="188">
        <f t="shared" si="1"/>
        <v>0</v>
      </c>
      <c r="H23" s="173"/>
      <c r="I23" s="1331"/>
      <c r="J23" s="1332"/>
      <c r="K23" s="1332"/>
      <c r="L23" s="17"/>
      <c r="M23" s="187" t="s">
        <v>48</v>
      </c>
      <c r="N23" s="17"/>
      <c r="O23" s="188">
        <f t="shared" si="0"/>
        <v>0</v>
      </c>
      <c r="P23" s="527"/>
    </row>
    <row r="24" spans="1:16" ht="20.100000000000001" customHeight="1">
      <c r="A24" s="1331"/>
      <c r="B24" s="1332"/>
      <c r="C24" s="1332"/>
      <c r="D24" s="17"/>
      <c r="E24" s="187" t="s">
        <v>48</v>
      </c>
      <c r="F24" s="17"/>
      <c r="G24" s="188">
        <f t="shared" si="1"/>
        <v>0</v>
      </c>
      <c r="H24" s="173"/>
      <c r="I24" s="1331"/>
      <c r="J24" s="1332"/>
      <c r="K24" s="1332"/>
      <c r="L24" s="17"/>
      <c r="M24" s="187" t="s">
        <v>48</v>
      </c>
      <c r="N24" s="17"/>
      <c r="O24" s="188">
        <f t="shared" si="0"/>
        <v>0</v>
      </c>
      <c r="P24" s="527"/>
    </row>
    <row r="25" spans="1:16" ht="20.100000000000001" customHeight="1">
      <c r="A25" s="1331"/>
      <c r="B25" s="1332"/>
      <c r="C25" s="1332"/>
      <c r="D25" s="17"/>
      <c r="E25" s="187" t="s">
        <v>48</v>
      </c>
      <c r="F25" s="17"/>
      <c r="G25" s="188">
        <f t="shared" si="1"/>
        <v>0</v>
      </c>
      <c r="H25" s="173"/>
      <c r="I25" s="1331"/>
      <c r="J25" s="1332"/>
      <c r="K25" s="1332"/>
      <c r="L25" s="17"/>
      <c r="M25" s="187" t="s">
        <v>48</v>
      </c>
      <c r="N25" s="17"/>
      <c r="O25" s="188">
        <f t="shared" si="0"/>
        <v>0</v>
      </c>
      <c r="P25" s="527"/>
    </row>
    <row r="26" spans="1:16" ht="20.100000000000001" customHeight="1">
      <c r="A26" s="1331"/>
      <c r="B26" s="1332"/>
      <c r="C26" s="1332"/>
      <c r="D26" s="17"/>
      <c r="E26" s="187" t="s">
        <v>48</v>
      </c>
      <c r="F26" s="17"/>
      <c r="G26" s="188">
        <f t="shared" si="1"/>
        <v>0</v>
      </c>
      <c r="H26" s="173"/>
      <c r="I26" s="1331"/>
      <c r="J26" s="1332"/>
      <c r="K26" s="1332"/>
      <c r="L26" s="17"/>
      <c r="M26" s="187" t="s">
        <v>48</v>
      </c>
      <c r="N26" s="17"/>
      <c r="O26" s="188">
        <f t="shared" si="0"/>
        <v>0</v>
      </c>
      <c r="P26" s="527"/>
    </row>
    <row r="27" spans="1:16" ht="20.100000000000001" customHeight="1">
      <c r="A27" s="1331"/>
      <c r="B27" s="1332"/>
      <c r="C27" s="1332"/>
      <c r="D27" s="17"/>
      <c r="E27" s="187" t="s">
        <v>48</v>
      </c>
      <c r="F27" s="17"/>
      <c r="G27" s="188">
        <f t="shared" si="1"/>
        <v>0</v>
      </c>
      <c r="H27" s="173"/>
      <c r="I27" s="1331"/>
      <c r="J27" s="1332"/>
      <c r="K27" s="1332"/>
      <c r="L27" s="17"/>
      <c r="M27" s="187" t="s">
        <v>48</v>
      </c>
      <c r="N27" s="17"/>
      <c r="O27" s="188">
        <f t="shared" si="0"/>
        <v>0</v>
      </c>
      <c r="P27" s="527"/>
    </row>
    <row r="28" spans="1:16" s="523" customFormat="1" ht="20.100000000000001" customHeight="1">
      <c r="A28" s="1380" t="s">
        <v>512</v>
      </c>
      <c r="B28" s="1381"/>
      <c r="C28" s="1382" t="s">
        <v>513</v>
      </c>
      <c r="D28" s="1382"/>
      <c r="E28" s="1382" t="s">
        <v>514</v>
      </c>
      <c r="F28" s="1382"/>
      <c r="G28" s="525" t="s">
        <v>515</v>
      </c>
      <c r="H28" s="522"/>
      <c r="I28" s="1380" t="s">
        <v>512</v>
      </c>
      <c r="J28" s="1381"/>
      <c r="K28" s="1382" t="s">
        <v>513</v>
      </c>
      <c r="L28" s="1382"/>
      <c r="M28" s="1382" t="s">
        <v>514</v>
      </c>
      <c r="N28" s="1382"/>
      <c r="O28" s="525" t="s">
        <v>515</v>
      </c>
      <c r="P28" s="526" t="s">
        <v>518</v>
      </c>
    </row>
    <row r="29" spans="1:16" s="523" customFormat="1" ht="20.100000000000001" customHeight="1">
      <c r="A29" s="1401" t="s">
        <v>516</v>
      </c>
      <c r="B29" s="1402"/>
      <c r="C29" s="1403"/>
      <c r="D29" s="1403"/>
      <c r="E29" s="1411"/>
      <c r="F29" s="1412"/>
      <c r="G29" s="524"/>
      <c r="H29" s="522"/>
      <c r="I29" s="1401" t="s">
        <v>516</v>
      </c>
      <c r="J29" s="1402"/>
      <c r="K29" s="1403"/>
      <c r="L29" s="1403"/>
      <c r="M29" s="1411"/>
      <c r="N29" s="1412"/>
      <c r="O29" s="524"/>
      <c r="P29" s="526" t="s">
        <v>518</v>
      </c>
    </row>
    <row r="30" spans="1:16" ht="20.100000000000001" customHeight="1">
      <c r="A30" s="1363" t="s">
        <v>69</v>
      </c>
      <c r="B30" s="1364"/>
      <c r="C30" s="1365"/>
      <c r="D30" s="189"/>
      <c r="E30" s="190" t="s">
        <v>48</v>
      </c>
      <c r="F30" s="18"/>
      <c r="G30" s="191">
        <v>0</v>
      </c>
      <c r="H30" s="173"/>
      <c r="I30" s="1363" t="s">
        <v>69</v>
      </c>
      <c r="J30" s="1364"/>
      <c r="K30" s="1365"/>
      <c r="L30" s="189"/>
      <c r="M30" s="190" t="s">
        <v>48</v>
      </c>
      <c r="N30" s="18"/>
      <c r="O30" s="191">
        <v>0</v>
      </c>
      <c r="P30" s="159"/>
    </row>
    <row r="31" spans="1:16" ht="20.100000000000001" customHeight="1">
      <c r="A31" s="1318" t="s">
        <v>70</v>
      </c>
      <c r="B31" s="1366"/>
      <c r="C31" s="1366"/>
      <c r="D31" s="1366"/>
      <c r="E31" s="1366"/>
      <c r="F31" s="1319"/>
      <c r="G31" s="192">
        <f>SUM(G18:G27)</f>
        <v>0</v>
      </c>
      <c r="H31" s="173"/>
      <c r="I31" s="1318" t="s">
        <v>70</v>
      </c>
      <c r="J31" s="1366"/>
      <c r="K31" s="1366"/>
      <c r="L31" s="1366"/>
      <c r="M31" s="1366"/>
      <c r="N31" s="1319"/>
      <c r="O31" s="192">
        <f>SUM(O18:O27)</f>
        <v>0</v>
      </c>
      <c r="P31" s="162"/>
    </row>
    <row r="32" spans="1:16" ht="20.100000000000001" customHeight="1">
      <c r="A32" s="1359" t="s">
        <v>232</v>
      </c>
      <c r="B32" s="1360"/>
      <c r="C32" s="1360"/>
      <c r="D32" s="1360"/>
      <c r="E32" s="1360"/>
      <c r="F32" s="1360"/>
      <c r="G32" s="19"/>
      <c r="H32" s="173"/>
      <c r="I32" s="1359" t="s">
        <v>232</v>
      </c>
      <c r="J32" s="1360"/>
      <c r="K32" s="1360"/>
      <c r="L32" s="1360"/>
      <c r="M32" s="1360"/>
      <c r="N32" s="1360"/>
      <c r="O32" s="19"/>
      <c r="P32" s="162"/>
    </row>
    <row r="33" spans="1:16" ht="20.100000000000001" customHeight="1">
      <c r="A33" s="1333" t="s">
        <v>45</v>
      </c>
      <c r="B33" s="1334"/>
      <c r="C33" s="1334"/>
      <c r="D33" s="1334"/>
      <c r="E33" s="1334"/>
      <c r="F33" s="1334"/>
      <c r="G33" s="192">
        <f>G31+G32</f>
        <v>0</v>
      </c>
      <c r="H33" s="173"/>
      <c r="I33" s="1333" t="s">
        <v>45</v>
      </c>
      <c r="J33" s="1334"/>
      <c r="K33" s="1334"/>
      <c r="L33" s="1334"/>
      <c r="M33" s="1334"/>
      <c r="N33" s="1334"/>
      <c r="O33" s="192">
        <f>O31+O32</f>
        <v>0</v>
      </c>
      <c r="P33" s="160"/>
    </row>
    <row r="34" spans="1:16" ht="20.100000000000001" customHeight="1">
      <c r="A34" s="163">
        <v>3</v>
      </c>
      <c r="B34" s="163"/>
      <c r="C34" s="163"/>
      <c r="D34" s="163"/>
      <c r="E34" s="163"/>
      <c r="F34" s="166"/>
      <c r="G34" s="167"/>
      <c r="H34" s="167"/>
      <c r="I34" s="163">
        <v>4</v>
      </c>
      <c r="J34" s="163"/>
      <c r="K34" s="163"/>
      <c r="L34" s="163"/>
      <c r="M34" s="163"/>
      <c r="N34" s="166"/>
      <c r="O34" s="167"/>
      <c r="P34" s="159"/>
    </row>
    <row r="35" spans="1:16" s="176" customFormat="1" ht="30" customHeight="1">
      <c r="A35" s="1361" t="s">
        <v>224</v>
      </c>
      <c r="B35" s="1362"/>
      <c r="C35" s="1383">
        <f>個表B!B18</f>
        <v>0</v>
      </c>
      <c r="D35" s="1384"/>
      <c r="E35" s="1385" t="s">
        <v>218</v>
      </c>
      <c r="F35" s="1386"/>
      <c r="G35" s="174">
        <f>個表B!B19</f>
        <v>0</v>
      </c>
      <c r="H35" s="175"/>
      <c r="I35" s="1361" t="s">
        <v>224</v>
      </c>
      <c r="J35" s="1362"/>
      <c r="K35" s="1383">
        <f>個表B!B23</f>
        <v>0</v>
      </c>
      <c r="L35" s="1384"/>
      <c r="M35" s="1385" t="s">
        <v>218</v>
      </c>
      <c r="N35" s="1386"/>
      <c r="O35" s="174">
        <f>個表B!B24</f>
        <v>0</v>
      </c>
      <c r="P35" s="193"/>
    </row>
    <row r="36" spans="1:16" s="176" customFormat="1" ht="30" customHeight="1">
      <c r="A36" s="1339" t="s">
        <v>230</v>
      </c>
      <c r="B36" s="1367"/>
      <c r="C36" s="1337" t="str">
        <f>IF(個表B!B21="","",個表B!B21)</f>
        <v/>
      </c>
      <c r="D36" s="1338"/>
      <c r="E36" s="1339" t="s">
        <v>56</v>
      </c>
      <c r="F36" s="1340"/>
      <c r="G36" s="14">
        <f>個表B!B20</f>
        <v>0</v>
      </c>
      <c r="H36" s="175"/>
      <c r="I36" s="1339" t="s">
        <v>230</v>
      </c>
      <c r="J36" s="1367"/>
      <c r="K36" s="1337" t="str">
        <f>IF(個表B!B26="","",個表B!B26)</f>
        <v/>
      </c>
      <c r="L36" s="1338"/>
      <c r="M36" s="1339" t="s">
        <v>56</v>
      </c>
      <c r="N36" s="1340"/>
      <c r="O36" s="14">
        <f>個表B!B25</f>
        <v>0</v>
      </c>
      <c r="P36" s="193"/>
    </row>
    <row r="37" spans="1:16" ht="20.100000000000001" customHeight="1">
      <c r="A37" s="1353" t="s">
        <v>57</v>
      </c>
      <c r="B37" s="1354"/>
      <c r="C37" s="1379"/>
      <c r="D37" s="1379"/>
      <c r="E37" s="1347"/>
      <c r="F37" s="1347"/>
      <c r="G37" s="1348"/>
      <c r="H37" s="173"/>
      <c r="I37" s="1353" t="s">
        <v>57</v>
      </c>
      <c r="J37" s="1354"/>
      <c r="K37" s="1379"/>
      <c r="L37" s="1379"/>
      <c r="M37" s="1347"/>
      <c r="N37" s="1347"/>
      <c r="O37" s="1348"/>
    </row>
    <row r="38" spans="1:16" ht="20.100000000000001" customHeight="1">
      <c r="A38" s="1318" t="s">
        <v>58</v>
      </c>
      <c r="B38" s="1319"/>
      <c r="C38" s="1320"/>
      <c r="D38" s="1321"/>
      <c r="E38" s="1322"/>
      <c r="F38" s="1323"/>
      <c r="G38" s="1324"/>
      <c r="I38" s="1318" t="s">
        <v>58</v>
      </c>
      <c r="J38" s="1319"/>
      <c r="K38" s="1320"/>
      <c r="L38" s="1321"/>
      <c r="M38" s="1322"/>
      <c r="N38" s="1323"/>
      <c r="O38" s="1324"/>
    </row>
    <row r="39" spans="1:16" ht="20.100000000000001" customHeight="1">
      <c r="A39" s="1325" t="s">
        <v>59</v>
      </c>
      <c r="B39" s="1326"/>
      <c r="C39" s="1327">
        <f>C37-C38</f>
        <v>0</v>
      </c>
      <c r="D39" s="1328"/>
      <c r="E39" s="1329" t="s">
        <v>60</v>
      </c>
      <c r="F39" s="1330"/>
      <c r="G39" s="177" t="str">
        <f>IF(C39*C40=0,"",C39*C40)</f>
        <v/>
      </c>
      <c r="H39" s="173"/>
      <c r="I39" s="1325" t="s">
        <v>59</v>
      </c>
      <c r="J39" s="1326"/>
      <c r="K39" s="1327">
        <f>K37-K38</f>
        <v>0</v>
      </c>
      <c r="L39" s="1328"/>
      <c r="M39" s="1329" t="s">
        <v>60</v>
      </c>
      <c r="N39" s="1330"/>
      <c r="O39" s="177" t="str">
        <f>IF(K39*K40=0,"",K39*K40)</f>
        <v/>
      </c>
    </row>
    <row r="40" spans="1:16" ht="20.100000000000001" customHeight="1">
      <c r="A40" s="1372" t="s">
        <v>61</v>
      </c>
      <c r="B40" s="1373"/>
      <c r="C40" s="1374">
        <f>個表B!C21</f>
        <v>0</v>
      </c>
      <c r="D40" s="1375"/>
      <c r="E40" s="178"/>
      <c r="F40" s="179"/>
      <c r="G40" s="180"/>
      <c r="H40" s="173"/>
      <c r="I40" s="1372" t="s">
        <v>61</v>
      </c>
      <c r="J40" s="1373"/>
      <c r="K40" s="1374">
        <f>個表B!C26</f>
        <v>0</v>
      </c>
      <c r="L40" s="1375"/>
      <c r="M40" s="178"/>
      <c r="N40" s="179"/>
      <c r="O40" s="180"/>
    </row>
    <row r="41" spans="1:16" ht="20.100000000000001" customHeight="1">
      <c r="A41" s="1333" t="s">
        <v>62</v>
      </c>
      <c r="B41" s="1334"/>
      <c r="C41" s="1368" t="str">
        <f>IF(G39="","",SUM(F45:F54))</f>
        <v/>
      </c>
      <c r="D41" s="1369"/>
      <c r="E41" s="1351" t="s">
        <v>63</v>
      </c>
      <c r="F41" s="1352"/>
      <c r="G41" s="181" t="str">
        <f>IF(G39="","",C41/G39)</f>
        <v/>
      </c>
      <c r="H41" s="173"/>
      <c r="I41" s="1333" t="s">
        <v>62</v>
      </c>
      <c r="J41" s="1334"/>
      <c r="K41" s="1368" t="str">
        <f>IF(O39="","",SUM(N45:N54))</f>
        <v/>
      </c>
      <c r="L41" s="1369"/>
      <c r="M41" s="1351" t="s">
        <v>63</v>
      </c>
      <c r="N41" s="1352"/>
      <c r="O41" s="181" t="str">
        <f>IF(O39="","",K41/O39)</f>
        <v/>
      </c>
    </row>
    <row r="42" spans="1:16" ht="20.100000000000001" customHeight="1">
      <c r="A42" s="1353" t="s">
        <v>64</v>
      </c>
      <c r="B42" s="1354"/>
      <c r="C42" s="1355" t="str">
        <f>IF(G39="","",SUM(F45:F57))</f>
        <v/>
      </c>
      <c r="D42" s="1356"/>
      <c r="E42" s="1357" t="s">
        <v>65</v>
      </c>
      <c r="F42" s="1358"/>
      <c r="G42" s="182" t="str">
        <f>IF(G39="","",C42/G39)</f>
        <v/>
      </c>
      <c r="H42" s="173"/>
      <c r="I42" s="1353" t="s">
        <v>64</v>
      </c>
      <c r="J42" s="1354"/>
      <c r="K42" s="1355" t="str">
        <f>IF(O39="","",SUM(N45:N57))</f>
        <v/>
      </c>
      <c r="L42" s="1356"/>
      <c r="M42" s="1357" t="s">
        <v>65</v>
      </c>
      <c r="N42" s="1358"/>
      <c r="O42" s="182" t="str">
        <f>IF(O39="","",K42/O39)</f>
        <v/>
      </c>
    </row>
    <row r="43" spans="1:16" ht="20.100000000000001" customHeight="1">
      <c r="A43" s="1341" t="s">
        <v>243</v>
      </c>
      <c r="B43" s="1342"/>
      <c r="C43" s="1342"/>
      <c r="D43" s="1342"/>
      <c r="E43" s="1342"/>
      <c r="F43" s="1342"/>
      <c r="G43" s="1343"/>
      <c r="H43" s="173"/>
      <c r="I43" s="1341" t="s">
        <v>243</v>
      </c>
      <c r="J43" s="1342"/>
      <c r="K43" s="1342"/>
      <c r="L43" s="1342"/>
      <c r="M43" s="1342"/>
      <c r="N43" s="1342"/>
      <c r="O43" s="1343"/>
    </row>
    <row r="44" spans="1:16" ht="20.100000000000001" customHeight="1">
      <c r="A44" s="1333" t="s">
        <v>66</v>
      </c>
      <c r="B44" s="1334"/>
      <c r="C44" s="1334"/>
      <c r="D44" s="183" t="s">
        <v>252</v>
      </c>
      <c r="E44" s="183" t="s">
        <v>48</v>
      </c>
      <c r="F44" s="183" t="s">
        <v>67</v>
      </c>
      <c r="G44" s="184" t="s">
        <v>68</v>
      </c>
      <c r="H44" s="173"/>
      <c r="I44" s="1333" t="s">
        <v>66</v>
      </c>
      <c r="J44" s="1334"/>
      <c r="K44" s="1334"/>
      <c r="L44" s="183" t="s">
        <v>252</v>
      </c>
      <c r="M44" s="183" t="s">
        <v>48</v>
      </c>
      <c r="N44" s="183" t="s">
        <v>67</v>
      </c>
      <c r="O44" s="184" t="s">
        <v>68</v>
      </c>
    </row>
    <row r="45" spans="1:16" ht="20.100000000000001" customHeight="1">
      <c r="A45" s="1335"/>
      <c r="B45" s="1336"/>
      <c r="C45" s="1336"/>
      <c r="D45" s="15"/>
      <c r="E45" s="185" t="s">
        <v>48</v>
      </c>
      <c r="F45" s="16"/>
      <c r="G45" s="186">
        <f>D45*F45</f>
        <v>0</v>
      </c>
      <c r="H45" s="173"/>
      <c r="I45" s="1335"/>
      <c r="J45" s="1336"/>
      <c r="K45" s="1336"/>
      <c r="L45" s="15"/>
      <c r="M45" s="185" t="s">
        <v>48</v>
      </c>
      <c r="N45" s="16"/>
      <c r="O45" s="186">
        <f>L45*N45</f>
        <v>0</v>
      </c>
    </row>
    <row r="46" spans="1:16" ht="20.100000000000001" customHeight="1">
      <c r="A46" s="1331"/>
      <c r="B46" s="1332"/>
      <c r="C46" s="1332"/>
      <c r="D46" s="17"/>
      <c r="E46" s="187" t="s">
        <v>48</v>
      </c>
      <c r="F46" s="17"/>
      <c r="G46" s="188">
        <f t="shared" ref="G46:G54" si="2">D46*F46</f>
        <v>0</v>
      </c>
      <c r="H46" s="173"/>
      <c r="I46" s="1331"/>
      <c r="J46" s="1332"/>
      <c r="K46" s="1332"/>
      <c r="L46" s="17"/>
      <c r="M46" s="187" t="s">
        <v>48</v>
      </c>
      <c r="N46" s="17"/>
      <c r="O46" s="188">
        <f t="shared" ref="O46:O54" si="3">L46*N46</f>
        <v>0</v>
      </c>
    </row>
    <row r="47" spans="1:16" ht="20.100000000000001" customHeight="1">
      <c r="A47" s="1331"/>
      <c r="B47" s="1332"/>
      <c r="C47" s="1332"/>
      <c r="D47" s="17"/>
      <c r="E47" s="187" t="s">
        <v>48</v>
      </c>
      <c r="F47" s="17"/>
      <c r="G47" s="188">
        <f t="shared" si="2"/>
        <v>0</v>
      </c>
      <c r="H47" s="173"/>
      <c r="I47" s="1331"/>
      <c r="J47" s="1332"/>
      <c r="K47" s="1332"/>
      <c r="L47" s="17"/>
      <c r="M47" s="187" t="s">
        <v>48</v>
      </c>
      <c r="N47" s="17"/>
      <c r="O47" s="188">
        <f t="shared" si="3"/>
        <v>0</v>
      </c>
    </row>
    <row r="48" spans="1:16" ht="20.100000000000001" customHeight="1">
      <c r="A48" s="1331"/>
      <c r="B48" s="1332"/>
      <c r="C48" s="1332"/>
      <c r="D48" s="17"/>
      <c r="E48" s="187" t="s">
        <v>48</v>
      </c>
      <c r="F48" s="17"/>
      <c r="G48" s="188">
        <f t="shared" si="2"/>
        <v>0</v>
      </c>
      <c r="H48" s="173"/>
      <c r="I48" s="1331"/>
      <c r="J48" s="1332"/>
      <c r="K48" s="1332"/>
      <c r="L48" s="17"/>
      <c r="M48" s="187" t="s">
        <v>48</v>
      </c>
      <c r="N48" s="17"/>
      <c r="O48" s="188">
        <f t="shared" si="3"/>
        <v>0</v>
      </c>
    </row>
    <row r="49" spans="1:16" ht="20.100000000000001" customHeight="1">
      <c r="A49" s="1331"/>
      <c r="B49" s="1332"/>
      <c r="C49" s="1332"/>
      <c r="D49" s="17"/>
      <c r="E49" s="187" t="s">
        <v>48</v>
      </c>
      <c r="F49" s="17"/>
      <c r="G49" s="188">
        <f t="shared" si="2"/>
        <v>0</v>
      </c>
      <c r="H49" s="173"/>
      <c r="I49" s="1331"/>
      <c r="J49" s="1332"/>
      <c r="K49" s="1332"/>
      <c r="L49" s="17"/>
      <c r="M49" s="187" t="s">
        <v>48</v>
      </c>
      <c r="N49" s="17"/>
      <c r="O49" s="188">
        <f t="shared" si="3"/>
        <v>0</v>
      </c>
    </row>
    <row r="50" spans="1:16" ht="20.100000000000001" customHeight="1">
      <c r="A50" s="1331"/>
      <c r="B50" s="1332"/>
      <c r="C50" s="1332"/>
      <c r="D50" s="17"/>
      <c r="E50" s="187" t="s">
        <v>48</v>
      </c>
      <c r="F50" s="17"/>
      <c r="G50" s="188">
        <f t="shared" si="2"/>
        <v>0</v>
      </c>
      <c r="H50" s="173"/>
      <c r="I50" s="1331"/>
      <c r="J50" s="1332"/>
      <c r="K50" s="1332"/>
      <c r="L50" s="17"/>
      <c r="M50" s="187" t="s">
        <v>48</v>
      </c>
      <c r="N50" s="17"/>
      <c r="O50" s="188">
        <f t="shared" si="3"/>
        <v>0</v>
      </c>
    </row>
    <row r="51" spans="1:16" ht="20.100000000000001" customHeight="1">
      <c r="A51" s="1331"/>
      <c r="B51" s="1332"/>
      <c r="C51" s="1332"/>
      <c r="D51" s="17"/>
      <c r="E51" s="187" t="s">
        <v>48</v>
      </c>
      <c r="F51" s="17"/>
      <c r="G51" s="188">
        <f t="shared" si="2"/>
        <v>0</v>
      </c>
      <c r="H51" s="173"/>
      <c r="I51" s="1331"/>
      <c r="J51" s="1332"/>
      <c r="K51" s="1332"/>
      <c r="L51" s="17"/>
      <c r="M51" s="187" t="s">
        <v>48</v>
      </c>
      <c r="N51" s="17"/>
      <c r="O51" s="188">
        <f t="shared" si="3"/>
        <v>0</v>
      </c>
    </row>
    <row r="52" spans="1:16" ht="20.100000000000001" customHeight="1">
      <c r="A52" s="1331"/>
      <c r="B52" s="1332"/>
      <c r="C52" s="1332"/>
      <c r="D52" s="17"/>
      <c r="E52" s="187" t="s">
        <v>48</v>
      </c>
      <c r="F52" s="17"/>
      <c r="G52" s="188">
        <f t="shared" si="2"/>
        <v>0</v>
      </c>
      <c r="H52" s="173"/>
      <c r="I52" s="1331"/>
      <c r="J52" s="1332"/>
      <c r="K52" s="1332"/>
      <c r="L52" s="17"/>
      <c r="M52" s="187" t="s">
        <v>48</v>
      </c>
      <c r="N52" s="17"/>
      <c r="O52" s="188">
        <f t="shared" si="3"/>
        <v>0</v>
      </c>
    </row>
    <row r="53" spans="1:16" ht="20.100000000000001" customHeight="1">
      <c r="A53" s="1331"/>
      <c r="B53" s="1332"/>
      <c r="C53" s="1332"/>
      <c r="D53" s="17"/>
      <c r="E53" s="187" t="s">
        <v>48</v>
      </c>
      <c r="F53" s="17"/>
      <c r="G53" s="188">
        <f t="shared" si="2"/>
        <v>0</v>
      </c>
      <c r="H53" s="173"/>
      <c r="I53" s="1331"/>
      <c r="J53" s="1332"/>
      <c r="K53" s="1332"/>
      <c r="L53" s="17"/>
      <c r="M53" s="187" t="s">
        <v>48</v>
      </c>
      <c r="N53" s="17"/>
      <c r="O53" s="188">
        <f t="shared" si="3"/>
        <v>0</v>
      </c>
    </row>
    <row r="54" spans="1:16" ht="20.100000000000001" customHeight="1">
      <c r="A54" s="1331"/>
      <c r="B54" s="1332"/>
      <c r="C54" s="1332"/>
      <c r="D54" s="17"/>
      <c r="E54" s="187" t="s">
        <v>48</v>
      </c>
      <c r="F54" s="17"/>
      <c r="G54" s="188">
        <f t="shared" si="2"/>
        <v>0</v>
      </c>
      <c r="H54" s="173"/>
      <c r="I54" s="1331"/>
      <c r="J54" s="1332"/>
      <c r="K54" s="1332"/>
      <c r="L54" s="17"/>
      <c r="M54" s="187" t="s">
        <v>48</v>
      </c>
      <c r="N54" s="17"/>
      <c r="O54" s="188">
        <f t="shared" si="3"/>
        <v>0</v>
      </c>
    </row>
    <row r="55" spans="1:16" s="523" customFormat="1" ht="20.100000000000001" customHeight="1">
      <c r="A55" s="1380" t="s">
        <v>512</v>
      </c>
      <c r="B55" s="1381"/>
      <c r="C55" s="1382" t="s">
        <v>513</v>
      </c>
      <c r="D55" s="1382"/>
      <c r="E55" s="1382" t="s">
        <v>514</v>
      </c>
      <c r="F55" s="1382"/>
      <c r="G55" s="525" t="s">
        <v>515</v>
      </c>
      <c r="H55" s="522"/>
      <c r="I55" s="1380" t="s">
        <v>512</v>
      </c>
      <c r="J55" s="1381"/>
      <c r="K55" s="1382" t="s">
        <v>513</v>
      </c>
      <c r="L55" s="1382"/>
      <c r="M55" s="1382" t="s">
        <v>514</v>
      </c>
      <c r="N55" s="1382"/>
      <c r="O55" s="525" t="s">
        <v>515</v>
      </c>
      <c r="P55" s="161"/>
    </row>
    <row r="56" spans="1:16" s="523" customFormat="1" ht="20.100000000000001" customHeight="1">
      <c r="A56" s="1401" t="s">
        <v>516</v>
      </c>
      <c r="B56" s="1402"/>
      <c r="C56" s="1403"/>
      <c r="D56" s="1403"/>
      <c r="E56" s="1411"/>
      <c r="F56" s="1412"/>
      <c r="G56" s="524"/>
      <c r="H56" s="522"/>
      <c r="I56" s="1401" t="s">
        <v>516</v>
      </c>
      <c r="J56" s="1402"/>
      <c r="K56" s="1403"/>
      <c r="L56" s="1403"/>
      <c r="M56" s="1411"/>
      <c r="N56" s="1412"/>
      <c r="O56" s="524"/>
      <c r="P56" s="161"/>
    </row>
    <row r="57" spans="1:16" ht="20.100000000000001" customHeight="1">
      <c r="A57" s="1363" t="s">
        <v>69</v>
      </c>
      <c r="B57" s="1364"/>
      <c r="C57" s="1365"/>
      <c r="D57" s="189"/>
      <c r="E57" s="190" t="s">
        <v>48</v>
      </c>
      <c r="F57" s="18"/>
      <c r="G57" s="191">
        <v>0</v>
      </c>
      <c r="H57" s="173"/>
      <c r="I57" s="1363" t="s">
        <v>69</v>
      </c>
      <c r="J57" s="1364"/>
      <c r="K57" s="1365"/>
      <c r="L57" s="189"/>
      <c r="M57" s="190" t="s">
        <v>48</v>
      </c>
      <c r="N57" s="18"/>
      <c r="O57" s="191">
        <v>0</v>
      </c>
    </row>
    <row r="58" spans="1:16" ht="20.100000000000001" customHeight="1">
      <c r="A58" s="1318" t="s">
        <v>70</v>
      </c>
      <c r="B58" s="1366"/>
      <c r="C58" s="1366"/>
      <c r="D58" s="1366"/>
      <c r="E58" s="1366"/>
      <c r="F58" s="1319"/>
      <c r="G58" s="192">
        <f>SUM(G45:G54)</f>
        <v>0</v>
      </c>
      <c r="H58" s="173"/>
      <c r="I58" s="1318" t="s">
        <v>70</v>
      </c>
      <c r="J58" s="1366"/>
      <c r="K58" s="1366"/>
      <c r="L58" s="1366"/>
      <c r="M58" s="1366"/>
      <c r="N58" s="1319"/>
      <c r="O58" s="192">
        <f>SUM(O45:O54)</f>
        <v>0</v>
      </c>
    </row>
    <row r="59" spans="1:16" ht="20.100000000000001" customHeight="1">
      <c r="A59" s="1359" t="s">
        <v>232</v>
      </c>
      <c r="B59" s="1360"/>
      <c r="C59" s="1360"/>
      <c r="D59" s="1360"/>
      <c r="E59" s="1360"/>
      <c r="F59" s="1360"/>
      <c r="G59" s="19"/>
      <c r="H59" s="173"/>
      <c r="I59" s="1359" t="s">
        <v>232</v>
      </c>
      <c r="J59" s="1360"/>
      <c r="K59" s="1360"/>
      <c r="L59" s="1360"/>
      <c r="M59" s="1360"/>
      <c r="N59" s="1360"/>
      <c r="O59" s="19"/>
    </row>
    <row r="60" spans="1:16" ht="20.100000000000001" customHeight="1">
      <c r="A60" s="1333" t="s">
        <v>45</v>
      </c>
      <c r="B60" s="1334"/>
      <c r="C60" s="1334"/>
      <c r="D60" s="1334"/>
      <c r="E60" s="1334"/>
      <c r="F60" s="1334"/>
      <c r="G60" s="192">
        <f>G58+G59</f>
        <v>0</v>
      </c>
      <c r="H60" s="173"/>
      <c r="I60" s="1333" t="s">
        <v>45</v>
      </c>
      <c r="J60" s="1334"/>
      <c r="K60" s="1334"/>
      <c r="L60" s="1334"/>
      <c r="M60" s="1334"/>
      <c r="N60" s="1334"/>
      <c r="O60" s="192">
        <f>O58+O59</f>
        <v>0</v>
      </c>
    </row>
    <row r="61" spans="1:16" ht="20.100000000000001" customHeight="1">
      <c r="A61" s="161">
        <v>5</v>
      </c>
      <c r="I61" s="161">
        <v>6</v>
      </c>
    </row>
    <row r="62" spans="1:16" s="176" customFormat="1" ht="30" customHeight="1">
      <c r="A62" s="1361" t="s">
        <v>224</v>
      </c>
      <c r="B62" s="1362"/>
      <c r="C62" s="1383">
        <f>個表B!B28</f>
        <v>0</v>
      </c>
      <c r="D62" s="1384"/>
      <c r="E62" s="1385" t="s">
        <v>218</v>
      </c>
      <c r="F62" s="1386"/>
      <c r="G62" s="174">
        <f>個表B!B29</f>
        <v>0</v>
      </c>
      <c r="H62" s="175"/>
      <c r="I62" s="1361" t="s">
        <v>224</v>
      </c>
      <c r="J62" s="1362"/>
      <c r="K62" s="1383">
        <f>個表B!B38</f>
        <v>0</v>
      </c>
      <c r="L62" s="1384"/>
      <c r="M62" s="1385" t="s">
        <v>218</v>
      </c>
      <c r="N62" s="1386"/>
      <c r="O62" s="174">
        <f>個表B!B39</f>
        <v>0</v>
      </c>
      <c r="P62" s="193"/>
    </row>
    <row r="63" spans="1:16" s="176" customFormat="1" ht="30" customHeight="1">
      <c r="A63" s="1339" t="s">
        <v>230</v>
      </c>
      <c r="B63" s="1367"/>
      <c r="C63" s="1337" t="str">
        <f>IF(個表B!B31="","",個表B!B31)</f>
        <v/>
      </c>
      <c r="D63" s="1338"/>
      <c r="E63" s="1339" t="s">
        <v>56</v>
      </c>
      <c r="F63" s="1340"/>
      <c r="G63" s="14">
        <f>個表B!B30</f>
        <v>0</v>
      </c>
      <c r="H63" s="175"/>
      <c r="I63" s="1339" t="s">
        <v>230</v>
      </c>
      <c r="J63" s="1367"/>
      <c r="K63" s="1337" t="str">
        <f>IF(個表B!B41="","",個表B!B41)</f>
        <v/>
      </c>
      <c r="L63" s="1338"/>
      <c r="M63" s="1339" t="s">
        <v>56</v>
      </c>
      <c r="N63" s="1340"/>
      <c r="O63" s="14">
        <f>個表B!B40</f>
        <v>0</v>
      </c>
      <c r="P63" s="193"/>
    </row>
    <row r="64" spans="1:16" ht="20.100000000000001" customHeight="1">
      <c r="A64" s="1353" t="s">
        <v>57</v>
      </c>
      <c r="B64" s="1354"/>
      <c r="C64" s="1346"/>
      <c r="D64" s="1346"/>
      <c r="E64" s="1347"/>
      <c r="F64" s="1347"/>
      <c r="G64" s="1348"/>
      <c r="H64" s="173"/>
      <c r="I64" s="1353" t="s">
        <v>57</v>
      </c>
      <c r="J64" s="1354"/>
      <c r="K64" s="1346"/>
      <c r="L64" s="1346"/>
      <c r="M64" s="1347"/>
      <c r="N64" s="1347"/>
      <c r="O64" s="1348"/>
    </row>
    <row r="65" spans="1:15" ht="20.100000000000001" customHeight="1">
      <c r="A65" s="1318" t="s">
        <v>58</v>
      </c>
      <c r="B65" s="1319"/>
      <c r="C65" s="1344"/>
      <c r="D65" s="1345"/>
      <c r="E65" s="1322"/>
      <c r="F65" s="1323"/>
      <c r="G65" s="1324"/>
      <c r="I65" s="1318" t="s">
        <v>58</v>
      </c>
      <c r="J65" s="1319"/>
      <c r="K65" s="1344"/>
      <c r="L65" s="1345"/>
      <c r="M65" s="1322"/>
      <c r="N65" s="1323"/>
      <c r="O65" s="1324"/>
    </row>
    <row r="66" spans="1:15" ht="20.100000000000001" customHeight="1">
      <c r="A66" s="1325" t="s">
        <v>59</v>
      </c>
      <c r="B66" s="1326"/>
      <c r="C66" s="1349">
        <f>C64-C65</f>
        <v>0</v>
      </c>
      <c r="D66" s="1350"/>
      <c r="E66" s="1329" t="s">
        <v>60</v>
      </c>
      <c r="F66" s="1330"/>
      <c r="G66" s="177" t="str">
        <f>IF(C66*C67=0,"",C66*C67)</f>
        <v/>
      </c>
      <c r="H66" s="173"/>
      <c r="I66" s="1325" t="s">
        <v>59</v>
      </c>
      <c r="J66" s="1326"/>
      <c r="K66" s="1349">
        <f>K64-K65</f>
        <v>0</v>
      </c>
      <c r="L66" s="1350"/>
      <c r="M66" s="1329" t="s">
        <v>60</v>
      </c>
      <c r="N66" s="1330"/>
      <c r="O66" s="177" t="str">
        <f>IF(K66*K67=0,"",K66*K67)</f>
        <v/>
      </c>
    </row>
    <row r="67" spans="1:15" ht="20.100000000000001" customHeight="1">
      <c r="A67" s="1372" t="s">
        <v>61</v>
      </c>
      <c r="B67" s="1373"/>
      <c r="C67" s="1374">
        <f>個表B!C31</f>
        <v>0</v>
      </c>
      <c r="D67" s="1375"/>
      <c r="E67" s="178"/>
      <c r="F67" s="179"/>
      <c r="G67" s="180"/>
      <c r="H67" s="173"/>
      <c r="I67" s="1372" t="s">
        <v>61</v>
      </c>
      <c r="J67" s="1373"/>
      <c r="K67" s="1374">
        <f>個表B!C41</f>
        <v>0</v>
      </c>
      <c r="L67" s="1375"/>
      <c r="M67" s="178"/>
      <c r="N67" s="179"/>
      <c r="O67" s="180"/>
    </row>
    <row r="68" spans="1:15" ht="20.100000000000001" customHeight="1">
      <c r="A68" s="1333" t="s">
        <v>62</v>
      </c>
      <c r="B68" s="1334"/>
      <c r="C68" s="1368" t="str">
        <f>IF(G66="","",SUM(F72:F81))</f>
        <v/>
      </c>
      <c r="D68" s="1369"/>
      <c r="E68" s="1351" t="s">
        <v>63</v>
      </c>
      <c r="F68" s="1352"/>
      <c r="G68" s="181" t="str">
        <f>IF(G66="","",C68/G66)</f>
        <v/>
      </c>
      <c r="H68" s="173"/>
      <c r="I68" s="1333" t="s">
        <v>62</v>
      </c>
      <c r="J68" s="1334"/>
      <c r="K68" s="1368" t="str">
        <f>IF(O66="","",SUM(N72:N81))</f>
        <v/>
      </c>
      <c r="L68" s="1369"/>
      <c r="M68" s="1351" t="s">
        <v>63</v>
      </c>
      <c r="N68" s="1352"/>
      <c r="O68" s="181" t="str">
        <f>IF(O66="","",K68/O66)</f>
        <v/>
      </c>
    </row>
    <row r="69" spans="1:15" ht="20.100000000000001" customHeight="1">
      <c r="A69" s="1353" t="s">
        <v>64</v>
      </c>
      <c r="B69" s="1354"/>
      <c r="C69" s="1355" t="str">
        <f>IF(G66="","",SUM(F72:F84))</f>
        <v/>
      </c>
      <c r="D69" s="1356"/>
      <c r="E69" s="1357" t="s">
        <v>65</v>
      </c>
      <c r="F69" s="1358"/>
      <c r="G69" s="182" t="str">
        <f>IF(G66="","",C69/G66)</f>
        <v/>
      </c>
      <c r="H69" s="173"/>
      <c r="I69" s="1353" t="s">
        <v>64</v>
      </c>
      <c r="J69" s="1354"/>
      <c r="K69" s="1355" t="str">
        <f>IF(O66="","",SUM(N72:N84))</f>
        <v/>
      </c>
      <c r="L69" s="1356"/>
      <c r="M69" s="1357" t="s">
        <v>65</v>
      </c>
      <c r="N69" s="1358"/>
      <c r="O69" s="182" t="str">
        <f>IF(O66="","",K69/O66)</f>
        <v/>
      </c>
    </row>
    <row r="70" spans="1:15" ht="20.100000000000001" customHeight="1">
      <c r="A70" s="1341" t="s">
        <v>243</v>
      </c>
      <c r="B70" s="1342"/>
      <c r="C70" s="1342"/>
      <c r="D70" s="1342"/>
      <c r="E70" s="1342"/>
      <c r="F70" s="1342"/>
      <c r="G70" s="1343"/>
      <c r="H70" s="173"/>
      <c r="I70" s="1341" t="s">
        <v>243</v>
      </c>
      <c r="J70" s="1342"/>
      <c r="K70" s="1342"/>
      <c r="L70" s="1342"/>
      <c r="M70" s="1342"/>
      <c r="N70" s="1342"/>
      <c r="O70" s="1343"/>
    </row>
    <row r="71" spans="1:15" ht="20.100000000000001" customHeight="1">
      <c r="A71" s="1333" t="s">
        <v>66</v>
      </c>
      <c r="B71" s="1334"/>
      <c r="C71" s="1334"/>
      <c r="D71" s="183" t="s">
        <v>252</v>
      </c>
      <c r="E71" s="183" t="s">
        <v>48</v>
      </c>
      <c r="F71" s="183" t="s">
        <v>67</v>
      </c>
      <c r="G71" s="184" t="s">
        <v>68</v>
      </c>
      <c r="H71" s="173"/>
      <c r="I71" s="1333" t="s">
        <v>66</v>
      </c>
      <c r="J71" s="1334"/>
      <c r="K71" s="1334"/>
      <c r="L71" s="183" t="s">
        <v>252</v>
      </c>
      <c r="M71" s="183" t="s">
        <v>48</v>
      </c>
      <c r="N71" s="183" t="s">
        <v>67</v>
      </c>
      <c r="O71" s="184" t="s">
        <v>68</v>
      </c>
    </row>
    <row r="72" spans="1:15" ht="20.100000000000001" customHeight="1">
      <c r="A72" s="1335"/>
      <c r="B72" s="1336"/>
      <c r="C72" s="1336"/>
      <c r="D72" s="15"/>
      <c r="E72" s="185" t="s">
        <v>48</v>
      </c>
      <c r="F72" s="16"/>
      <c r="G72" s="186">
        <f>D72*F72</f>
        <v>0</v>
      </c>
      <c r="H72" s="173"/>
      <c r="I72" s="1335"/>
      <c r="J72" s="1336"/>
      <c r="K72" s="1336"/>
      <c r="L72" s="15"/>
      <c r="M72" s="185" t="s">
        <v>48</v>
      </c>
      <c r="N72" s="16"/>
      <c r="O72" s="186">
        <f>L72*N72</f>
        <v>0</v>
      </c>
    </row>
    <row r="73" spans="1:15" ht="20.100000000000001" customHeight="1">
      <c r="A73" s="1331"/>
      <c r="B73" s="1332"/>
      <c r="C73" s="1332"/>
      <c r="D73" s="17"/>
      <c r="E73" s="187" t="s">
        <v>48</v>
      </c>
      <c r="F73" s="17"/>
      <c r="G73" s="188">
        <f t="shared" ref="G73:G81" si="4">D73*F73</f>
        <v>0</v>
      </c>
      <c r="H73" s="173"/>
      <c r="I73" s="1331"/>
      <c r="J73" s="1332"/>
      <c r="K73" s="1332"/>
      <c r="L73" s="17"/>
      <c r="M73" s="187" t="s">
        <v>48</v>
      </c>
      <c r="N73" s="17"/>
      <c r="O73" s="188">
        <f t="shared" ref="O73:O81" si="5">L73*N73</f>
        <v>0</v>
      </c>
    </row>
    <row r="74" spans="1:15" ht="20.100000000000001" customHeight="1">
      <c r="A74" s="1331"/>
      <c r="B74" s="1332"/>
      <c r="C74" s="1332"/>
      <c r="D74" s="17"/>
      <c r="E74" s="187" t="s">
        <v>48</v>
      </c>
      <c r="F74" s="17"/>
      <c r="G74" s="188">
        <f t="shared" si="4"/>
        <v>0</v>
      </c>
      <c r="H74" s="173"/>
      <c r="I74" s="1331"/>
      <c r="J74" s="1332"/>
      <c r="K74" s="1332"/>
      <c r="L74" s="17"/>
      <c r="M74" s="187" t="s">
        <v>48</v>
      </c>
      <c r="N74" s="17"/>
      <c r="O74" s="188">
        <f t="shared" si="5"/>
        <v>0</v>
      </c>
    </row>
    <row r="75" spans="1:15" ht="20.100000000000001" customHeight="1">
      <c r="A75" s="1331"/>
      <c r="B75" s="1332"/>
      <c r="C75" s="1332"/>
      <c r="D75" s="17"/>
      <c r="E75" s="187" t="s">
        <v>48</v>
      </c>
      <c r="F75" s="17"/>
      <c r="G75" s="188">
        <f t="shared" si="4"/>
        <v>0</v>
      </c>
      <c r="H75" s="173"/>
      <c r="I75" s="1331"/>
      <c r="J75" s="1332"/>
      <c r="K75" s="1332"/>
      <c r="L75" s="17"/>
      <c r="M75" s="187" t="s">
        <v>48</v>
      </c>
      <c r="N75" s="17"/>
      <c r="O75" s="188">
        <f t="shared" si="5"/>
        <v>0</v>
      </c>
    </row>
    <row r="76" spans="1:15" ht="20.100000000000001" customHeight="1">
      <c r="A76" s="1331"/>
      <c r="B76" s="1332"/>
      <c r="C76" s="1332"/>
      <c r="D76" s="17"/>
      <c r="E76" s="187" t="s">
        <v>48</v>
      </c>
      <c r="F76" s="17"/>
      <c r="G76" s="188">
        <f t="shared" si="4"/>
        <v>0</v>
      </c>
      <c r="H76" s="173"/>
      <c r="I76" s="1331"/>
      <c r="J76" s="1332"/>
      <c r="K76" s="1332"/>
      <c r="L76" s="17"/>
      <c r="M76" s="187" t="s">
        <v>48</v>
      </c>
      <c r="N76" s="17"/>
      <c r="O76" s="188">
        <f t="shared" si="5"/>
        <v>0</v>
      </c>
    </row>
    <row r="77" spans="1:15" ht="20.100000000000001" customHeight="1">
      <c r="A77" s="1331"/>
      <c r="B77" s="1332"/>
      <c r="C77" s="1332"/>
      <c r="D77" s="17"/>
      <c r="E77" s="187" t="s">
        <v>48</v>
      </c>
      <c r="F77" s="17"/>
      <c r="G77" s="188">
        <f t="shared" si="4"/>
        <v>0</v>
      </c>
      <c r="H77" s="173"/>
      <c r="I77" s="1331"/>
      <c r="J77" s="1332"/>
      <c r="K77" s="1332"/>
      <c r="L77" s="17"/>
      <c r="M77" s="187" t="s">
        <v>48</v>
      </c>
      <c r="N77" s="17"/>
      <c r="O77" s="188">
        <f t="shared" si="5"/>
        <v>0</v>
      </c>
    </row>
    <row r="78" spans="1:15" ht="20.100000000000001" customHeight="1">
      <c r="A78" s="1331"/>
      <c r="B78" s="1332"/>
      <c r="C78" s="1332"/>
      <c r="D78" s="17"/>
      <c r="E78" s="187" t="s">
        <v>48</v>
      </c>
      <c r="F78" s="17"/>
      <c r="G78" s="188">
        <f t="shared" si="4"/>
        <v>0</v>
      </c>
      <c r="H78" s="173"/>
      <c r="I78" s="1331"/>
      <c r="J78" s="1332"/>
      <c r="K78" s="1332"/>
      <c r="L78" s="17"/>
      <c r="M78" s="187" t="s">
        <v>48</v>
      </c>
      <c r="N78" s="17"/>
      <c r="O78" s="188">
        <f t="shared" si="5"/>
        <v>0</v>
      </c>
    </row>
    <row r="79" spans="1:15" ht="20.100000000000001" customHeight="1">
      <c r="A79" s="1331"/>
      <c r="B79" s="1332"/>
      <c r="C79" s="1332"/>
      <c r="D79" s="17"/>
      <c r="E79" s="187" t="s">
        <v>48</v>
      </c>
      <c r="F79" s="17"/>
      <c r="G79" s="188">
        <f t="shared" si="4"/>
        <v>0</v>
      </c>
      <c r="H79" s="173"/>
      <c r="I79" s="1331"/>
      <c r="J79" s="1332"/>
      <c r="K79" s="1332"/>
      <c r="L79" s="17"/>
      <c r="M79" s="187" t="s">
        <v>48</v>
      </c>
      <c r="N79" s="17"/>
      <c r="O79" s="188">
        <f t="shared" si="5"/>
        <v>0</v>
      </c>
    </row>
    <row r="80" spans="1:15" ht="20.100000000000001" customHeight="1">
      <c r="A80" s="1331"/>
      <c r="B80" s="1332"/>
      <c r="C80" s="1332"/>
      <c r="D80" s="17"/>
      <c r="E80" s="187" t="s">
        <v>48</v>
      </c>
      <c r="F80" s="17"/>
      <c r="G80" s="188">
        <f t="shared" si="4"/>
        <v>0</v>
      </c>
      <c r="H80" s="173"/>
      <c r="I80" s="1331"/>
      <c r="J80" s="1332"/>
      <c r="K80" s="1332"/>
      <c r="L80" s="17"/>
      <c r="M80" s="187" t="s">
        <v>48</v>
      </c>
      <c r="N80" s="17"/>
      <c r="O80" s="188">
        <f t="shared" si="5"/>
        <v>0</v>
      </c>
    </row>
    <row r="81" spans="1:16" ht="20.100000000000001" customHeight="1">
      <c r="A81" s="1331"/>
      <c r="B81" s="1332"/>
      <c r="C81" s="1332"/>
      <c r="D81" s="17"/>
      <c r="E81" s="187" t="s">
        <v>48</v>
      </c>
      <c r="F81" s="17"/>
      <c r="G81" s="188">
        <f t="shared" si="4"/>
        <v>0</v>
      </c>
      <c r="H81" s="173"/>
      <c r="I81" s="1331"/>
      <c r="J81" s="1332"/>
      <c r="K81" s="1332"/>
      <c r="L81" s="17"/>
      <c r="M81" s="187" t="s">
        <v>48</v>
      </c>
      <c r="N81" s="17"/>
      <c r="O81" s="188">
        <f t="shared" si="5"/>
        <v>0</v>
      </c>
    </row>
    <row r="82" spans="1:16" s="523" customFormat="1" ht="20.100000000000001" customHeight="1">
      <c r="A82" s="1380" t="s">
        <v>512</v>
      </c>
      <c r="B82" s="1381"/>
      <c r="C82" s="1382" t="s">
        <v>513</v>
      </c>
      <c r="D82" s="1382"/>
      <c r="E82" s="1382" t="s">
        <v>514</v>
      </c>
      <c r="F82" s="1382"/>
      <c r="G82" s="525" t="s">
        <v>515</v>
      </c>
      <c r="H82" s="522"/>
      <c r="I82" s="1380" t="s">
        <v>512</v>
      </c>
      <c r="J82" s="1381"/>
      <c r="K82" s="1382" t="s">
        <v>513</v>
      </c>
      <c r="L82" s="1382"/>
      <c r="M82" s="1382" t="s">
        <v>514</v>
      </c>
      <c r="N82" s="1382"/>
      <c r="O82" s="525" t="s">
        <v>515</v>
      </c>
      <c r="P82" s="161"/>
    </row>
    <row r="83" spans="1:16" s="523" customFormat="1" ht="20.100000000000001" customHeight="1">
      <c r="A83" s="1401" t="s">
        <v>516</v>
      </c>
      <c r="B83" s="1402"/>
      <c r="C83" s="1403"/>
      <c r="D83" s="1403"/>
      <c r="E83" s="1411"/>
      <c r="F83" s="1412"/>
      <c r="G83" s="524"/>
      <c r="H83" s="522"/>
      <c r="I83" s="1401" t="s">
        <v>516</v>
      </c>
      <c r="J83" s="1402"/>
      <c r="K83" s="1403"/>
      <c r="L83" s="1403"/>
      <c r="M83" s="1411"/>
      <c r="N83" s="1412"/>
      <c r="O83" s="524"/>
      <c r="P83" s="161"/>
    </row>
    <row r="84" spans="1:16" ht="20.100000000000001" customHeight="1">
      <c r="A84" s="1363" t="s">
        <v>69</v>
      </c>
      <c r="B84" s="1364"/>
      <c r="C84" s="1365"/>
      <c r="D84" s="189"/>
      <c r="E84" s="190" t="s">
        <v>48</v>
      </c>
      <c r="F84" s="18"/>
      <c r="G84" s="191">
        <f>D84*F84</f>
        <v>0</v>
      </c>
      <c r="H84" s="173"/>
      <c r="I84" s="1363" t="s">
        <v>69</v>
      </c>
      <c r="J84" s="1364"/>
      <c r="K84" s="1365"/>
      <c r="L84" s="189"/>
      <c r="M84" s="190" t="s">
        <v>48</v>
      </c>
      <c r="N84" s="18"/>
      <c r="O84" s="191">
        <v>0</v>
      </c>
    </row>
    <row r="85" spans="1:16" ht="20.100000000000001" customHeight="1">
      <c r="A85" s="1318" t="s">
        <v>70</v>
      </c>
      <c r="B85" s="1366"/>
      <c r="C85" s="1366"/>
      <c r="D85" s="1366"/>
      <c r="E85" s="1366"/>
      <c r="F85" s="1319"/>
      <c r="G85" s="192">
        <f>SUM(G72:G81)</f>
        <v>0</v>
      </c>
      <c r="H85" s="173"/>
      <c r="I85" s="1318" t="s">
        <v>70</v>
      </c>
      <c r="J85" s="1366"/>
      <c r="K85" s="1366"/>
      <c r="L85" s="1366"/>
      <c r="M85" s="1366"/>
      <c r="N85" s="1319"/>
      <c r="O85" s="192">
        <f>SUM(O72:O81)</f>
        <v>0</v>
      </c>
    </row>
    <row r="86" spans="1:16" ht="20.100000000000001" customHeight="1">
      <c r="A86" s="1359" t="s">
        <v>232</v>
      </c>
      <c r="B86" s="1360"/>
      <c r="C86" s="1360"/>
      <c r="D86" s="1360"/>
      <c r="E86" s="1360"/>
      <c r="F86" s="1360"/>
      <c r="G86" s="19"/>
      <c r="H86" s="173"/>
      <c r="I86" s="1359" t="s">
        <v>232</v>
      </c>
      <c r="J86" s="1360"/>
      <c r="K86" s="1360"/>
      <c r="L86" s="1360"/>
      <c r="M86" s="1360"/>
      <c r="N86" s="1360"/>
      <c r="O86" s="19"/>
    </row>
    <row r="87" spans="1:16" ht="20.100000000000001" customHeight="1">
      <c r="A87" s="1333" t="s">
        <v>45</v>
      </c>
      <c r="B87" s="1334"/>
      <c r="C87" s="1334"/>
      <c r="D87" s="1334"/>
      <c r="E87" s="1334"/>
      <c r="F87" s="1334"/>
      <c r="G87" s="192">
        <f>G85+G86</f>
        <v>0</v>
      </c>
      <c r="H87" s="173"/>
      <c r="I87" s="1333" t="s">
        <v>45</v>
      </c>
      <c r="J87" s="1334"/>
      <c r="K87" s="1334"/>
      <c r="L87" s="1334"/>
      <c r="M87" s="1334"/>
      <c r="N87" s="1334"/>
      <c r="O87" s="192">
        <f>O85+O86</f>
        <v>0</v>
      </c>
    </row>
    <row r="88" spans="1:16" ht="20.100000000000001" customHeight="1">
      <c r="A88" s="161">
        <v>7</v>
      </c>
      <c r="I88" s="161">
        <v>8</v>
      </c>
    </row>
    <row r="89" spans="1:16" s="176" customFormat="1" ht="30" customHeight="1">
      <c r="A89" s="1361" t="s">
        <v>224</v>
      </c>
      <c r="B89" s="1362"/>
      <c r="C89" s="1383">
        <f>個表B!B43</f>
        <v>0</v>
      </c>
      <c r="D89" s="1384"/>
      <c r="E89" s="1385" t="s">
        <v>218</v>
      </c>
      <c r="F89" s="1386"/>
      <c r="G89" s="174">
        <f>個表B!B44</f>
        <v>0</v>
      </c>
      <c r="H89" s="175"/>
      <c r="I89" s="1361" t="s">
        <v>224</v>
      </c>
      <c r="J89" s="1362"/>
      <c r="K89" s="1383">
        <f>個表B!B48</f>
        <v>0</v>
      </c>
      <c r="L89" s="1384"/>
      <c r="M89" s="1385" t="s">
        <v>218</v>
      </c>
      <c r="N89" s="1386"/>
      <c r="O89" s="174">
        <f>個表B!B49</f>
        <v>0</v>
      </c>
      <c r="P89" s="193"/>
    </row>
    <row r="90" spans="1:16" s="176" customFormat="1" ht="30" customHeight="1">
      <c r="A90" s="1339" t="s">
        <v>230</v>
      </c>
      <c r="B90" s="1367"/>
      <c r="C90" s="1337" t="str">
        <f>IF(個表B!B46="","",個表B!B46)</f>
        <v/>
      </c>
      <c r="D90" s="1338"/>
      <c r="E90" s="1339" t="s">
        <v>56</v>
      </c>
      <c r="F90" s="1340"/>
      <c r="G90" s="14">
        <f>個表B!B45</f>
        <v>0</v>
      </c>
      <c r="H90" s="175"/>
      <c r="I90" s="1339" t="s">
        <v>230</v>
      </c>
      <c r="J90" s="1367"/>
      <c r="K90" s="1337" t="str">
        <f>IF(個表B!B51="","",個表B!B51)</f>
        <v/>
      </c>
      <c r="L90" s="1338"/>
      <c r="M90" s="1339" t="s">
        <v>56</v>
      </c>
      <c r="N90" s="1340"/>
      <c r="O90" s="14">
        <f>個表B!B50</f>
        <v>0</v>
      </c>
      <c r="P90" s="193"/>
    </row>
    <row r="91" spans="1:16" ht="20.100000000000001" customHeight="1">
      <c r="A91" s="1353" t="s">
        <v>57</v>
      </c>
      <c r="B91" s="1354"/>
      <c r="C91" s="1379"/>
      <c r="D91" s="1379"/>
      <c r="E91" s="1347"/>
      <c r="F91" s="1347"/>
      <c r="G91" s="1348"/>
      <c r="H91" s="173"/>
      <c r="I91" s="1353" t="s">
        <v>57</v>
      </c>
      <c r="J91" s="1354"/>
      <c r="K91" s="1379"/>
      <c r="L91" s="1379"/>
      <c r="M91" s="1347"/>
      <c r="N91" s="1347"/>
      <c r="O91" s="1348"/>
    </row>
    <row r="92" spans="1:16" ht="20.100000000000001" customHeight="1">
      <c r="A92" s="1318" t="s">
        <v>58</v>
      </c>
      <c r="B92" s="1319"/>
      <c r="C92" s="1320"/>
      <c r="D92" s="1321"/>
      <c r="E92" s="1322"/>
      <c r="F92" s="1323"/>
      <c r="G92" s="1324"/>
      <c r="I92" s="1318" t="s">
        <v>58</v>
      </c>
      <c r="J92" s="1319"/>
      <c r="K92" s="1320"/>
      <c r="L92" s="1321"/>
      <c r="M92" s="1322"/>
      <c r="N92" s="1323"/>
      <c r="O92" s="1324"/>
    </row>
    <row r="93" spans="1:16" ht="20.100000000000001" customHeight="1">
      <c r="A93" s="1325" t="s">
        <v>59</v>
      </c>
      <c r="B93" s="1326"/>
      <c r="C93" s="1327">
        <f>C91-C92</f>
        <v>0</v>
      </c>
      <c r="D93" s="1328"/>
      <c r="E93" s="1329" t="s">
        <v>60</v>
      </c>
      <c r="F93" s="1330"/>
      <c r="G93" s="177" t="str">
        <f>IF(C93*C94=0,"",C93*C94)</f>
        <v/>
      </c>
      <c r="H93" s="173"/>
      <c r="I93" s="1325" t="s">
        <v>59</v>
      </c>
      <c r="J93" s="1326"/>
      <c r="K93" s="1327">
        <f>K91-K92</f>
        <v>0</v>
      </c>
      <c r="L93" s="1328"/>
      <c r="M93" s="1329" t="s">
        <v>60</v>
      </c>
      <c r="N93" s="1330"/>
      <c r="O93" s="177" t="str">
        <f>IF(K93*K94=0,"",K93*K94)</f>
        <v/>
      </c>
    </row>
    <row r="94" spans="1:16" ht="20.100000000000001" customHeight="1">
      <c r="A94" s="1372" t="s">
        <v>61</v>
      </c>
      <c r="B94" s="1373"/>
      <c r="C94" s="1374">
        <f>個表B!C46</f>
        <v>0</v>
      </c>
      <c r="D94" s="1375"/>
      <c r="E94" s="178"/>
      <c r="F94" s="179"/>
      <c r="G94" s="180"/>
      <c r="H94" s="173"/>
      <c r="I94" s="1372" t="s">
        <v>61</v>
      </c>
      <c r="J94" s="1373"/>
      <c r="K94" s="1374">
        <f>個表B!C51</f>
        <v>0</v>
      </c>
      <c r="L94" s="1375"/>
      <c r="M94" s="178"/>
      <c r="N94" s="179"/>
      <c r="O94" s="180"/>
    </row>
    <row r="95" spans="1:16" ht="20.100000000000001" customHeight="1">
      <c r="A95" s="1333" t="s">
        <v>62</v>
      </c>
      <c r="B95" s="1334"/>
      <c r="C95" s="1368" t="str">
        <f>IF(G93="","",SUM(F99:F108))</f>
        <v/>
      </c>
      <c r="D95" s="1369"/>
      <c r="E95" s="1351" t="s">
        <v>63</v>
      </c>
      <c r="F95" s="1352"/>
      <c r="G95" s="181" t="str">
        <f>IF(G93="","",C95/G93)</f>
        <v/>
      </c>
      <c r="H95" s="173"/>
      <c r="I95" s="1333" t="s">
        <v>62</v>
      </c>
      <c r="J95" s="1334"/>
      <c r="K95" s="1368" t="str">
        <f>IF(O93="","",SUM(N99:N108))</f>
        <v/>
      </c>
      <c r="L95" s="1369"/>
      <c r="M95" s="1351" t="s">
        <v>63</v>
      </c>
      <c r="N95" s="1352"/>
      <c r="O95" s="181" t="str">
        <f>IF(O93="","",K95/O93)</f>
        <v/>
      </c>
    </row>
    <row r="96" spans="1:16" ht="20.100000000000001" customHeight="1">
      <c r="A96" s="1353" t="s">
        <v>64</v>
      </c>
      <c r="B96" s="1354"/>
      <c r="C96" s="1355" t="str">
        <f>IF(G93="","",SUM(F99:F111))</f>
        <v/>
      </c>
      <c r="D96" s="1356"/>
      <c r="E96" s="1357" t="s">
        <v>65</v>
      </c>
      <c r="F96" s="1358"/>
      <c r="G96" s="182" t="str">
        <f>IF(G93="","",C96/G93)</f>
        <v/>
      </c>
      <c r="H96" s="173"/>
      <c r="I96" s="1353" t="s">
        <v>64</v>
      </c>
      <c r="J96" s="1354"/>
      <c r="K96" s="1355" t="str">
        <f>IF(O93="","",SUM(N99:N111))</f>
        <v/>
      </c>
      <c r="L96" s="1356"/>
      <c r="M96" s="1357" t="s">
        <v>65</v>
      </c>
      <c r="N96" s="1358"/>
      <c r="O96" s="182" t="str">
        <f>IF(O93="","",K96/O93)</f>
        <v/>
      </c>
    </row>
    <row r="97" spans="1:16" ht="20.100000000000001" customHeight="1">
      <c r="A97" s="1341" t="s">
        <v>243</v>
      </c>
      <c r="B97" s="1342"/>
      <c r="C97" s="1342"/>
      <c r="D97" s="1342"/>
      <c r="E97" s="1342"/>
      <c r="F97" s="1342"/>
      <c r="G97" s="1343"/>
      <c r="H97" s="173"/>
      <c r="I97" s="1341" t="s">
        <v>243</v>
      </c>
      <c r="J97" s="1342"/>
      <c r="K97" s="1342"/>
      <c r="L97" s="1342"/>
      <c r="M97" s="1342"/>
      <c r="N97" s="1342"/>
      <c r="O97" s="1343"/>
    </row>
    <row r="98" spans="1:16" ht="20.100000000000001" customHeight="1">
      <c r="A98" s="1333" t="s">
        <v>66</v>
      </c>
      <c r="B98" s="1334"/>
      <c r="C98" s="1334"/>
      <c r="D98" s="183" t="s">
        <v>252</v>
      </c>
      <c r="E98" s="183" t="s">
        <v>48</v>
      </c>
      <c r="F98" s="183" t="s">
        <v>67</v>
      </c>
      <c r="G98" s="184" t="s">
        <v>68</v>
      </c>
      <c r="H98" s="173"/>
      <c r="I98" s="1333" t="s">
        <v>66</v>
      </c>
      <c r="J98" s="1334"/>
      <c r="K98" s="1334"/>
      <c r="L98" s="183" t="s">
        <v>252</v>
      </c>
      <c r="M98" s="183" t="s">
        <v>48</v>
      </c>
      <c r="N98" s="183" t="s">
        <v>67</v>
      </c>
      <c r="O98" s="184" t="s">
        <v>68</v>
      </c>
    </row>
    <row r="99" spans="1:16" ht="20.100000000000001" customHeight="1">
      <c r="A99" s="1335"/>
      <c r="B99" s="1336"/>
      <c r="C99" s="1336"/>
      <c r="D99" s="15"/>
      <c r="E99" s="185" t="s">
        <v>48</v>
      </c>
      <c r="F99" s="16"/>
      <c r="G99" s="186">
        <f>D99*F99</f>
        <v>0</v>
      </c>
      <c r="H99" s="173"/>
      <c r="I99" s="1335"/>
      <c r="J99" s="1336"/>
      <c r="K99" s="1336"/>
      <c r="L99" s="15"/>
      <c r="M99" s="185" t="s">
        <v>48</v>
      </c>
      <c r="N99" s="16"/>
      <c r="O99" s="186">
        <f>L99*N99</f>
        <v>0</v>
      </c>
    </row>
    <row r="100" spans="1:16" ht="20.100000000000001" customHeight="1">
      <c r="A100" s="1331"/>
      <c r="B100" s="1332"/>
      <c r="C100" s="1332"/>
      <c r="D100" s="17"/>
      <c r="E100" s="187" t="s">
        <v>48</v>
      </c>
      <c r="F100" s="17"/>
      <c r="G100" s="188">
        <f t="shared" ref="G100:G108" si="6">D100*F100</f>
        <v>0</v>
      </c>
      <c r="H100" s="173"/>
      <c r="I100" s="1331"/>
      <c r="J100" s="1332"/>
      <c r="K100" s="1332"/>
      <c r="L100" s="17"/>
      <c r="M100" s="187" t="s">
        <v>48</v>
      </c>
      <c r="N100" s="17"/>
      <c r="O100" s="188">
        <f t="shared" ref="O100:O108" si="7">L100*N100</f>
        <v>0</v>
      </c>
    </row>
    <row r="101" spans="1:16" ht="20.100000000000001" customHeight="1">
      <c r="A101" s="1331"/>
      <c r="B101" s="1332"/>
      <c r="C101" s="1332"/>
      <c r="D101" s="17"/>
      <c r="E101" s="187" t="s">
        <v>48</v>
      </c>
      <c r="F101" s="17"/>
      <c r="G101" s="188">
        <f t="shared" si="6"/>
        <v>0</v>
      </c>
      <c r="H101" s="173"/>
      <c r="I101" s="1331"/>
      <c r="J101" s="1332"/>
      <c r="K101" s="1332"/>
      <c r="L101" s="17"/>
      <c r="M101" s="187" t="s">
        <v>48</v>
      </c>
      <c r="N101" s="17"/>
      <c r="O101" s="188">
        <f t="shared" si="7"/>
        <v>0</v>
      </c>
    </row>
    <row r="102" spans="1:16" ht="20.100000000000001" customHeight="1">
      <c r="A102" s="1331"/>
      <c r="B102" s="1332"/>
      <c r="C102" s="1332"/>
      <c r="D102" s="17"/>
      <c r="E102" s="187" t="s">
        <v>48</v>
      </c>
      <c r="F102" s="17"/>
      <c r="G102" s="188">
        <f t="shared" si="6"/>
        <v>0</v>
      </c>
      <c r="H102" s="173"/>
      <c r="I102" s="1331"/>
      <c r="J102" s="1332"/>
      <c r="K102" s="1332"/>
      <c r="L102" s="17"/>
      <c r="M102" s="187" t="s">
        <v>48</v>
      </c>
      <c r="N102" s="17"/>
      <c r="O102" s="188">
        <f t="shared" si="7"/>
        <v>0</v>
      </c>
    </row>
    <row r="103" spans="1:16" ht="20.100000000000001" customHeight="1">
      <c r="A103" s="1331"/>
      <c r="B103" s="1332"/>
      <c r="C103" s="1332"/>
      <c r="D103" s="17"/>
      <c r="E103" s="187" t="s">
        <v>48</v>
      </c>
      <c r="F103" s="17"/>
      <c r="G103" s="188">
        <f t="shared" si="6"/>
        <v>0</v>
      </c>
      <c r="H103" s="173"/>
      <c r="I103" s="1331"/>
      <c r="J103" s="1332"/>
      <c r="K103" s="1332"/>
      <c r="L103" s="17"/>
      <c r="M103" s="187" t="s">
        <v>48</v>
      </c>
      <c r="N103" s="17"/>
      <c r="O103" s="188">
        <f t="shared" si="7"/>
        <v>0</v>
      </c>
    </row>
    <row r="104" spans="1:16" ht="20.100000000000001" customHeight="1">
      <c r="A104" s="1331"/>
      <c r="B104" s="1332"/>
      <c r="C104" s="1332"/>
      <c r="D104" s="17"/>
      <c r="E104" s="187" t="s">
        <v>48</v>
      </c>
      <c r="F104" s="17"/>
      <c r="G104" s="188">
        <f t="shared" si="6"/>
        <v>0</v>
      </c>
      <c r="H104" s="173"/>
      <c r="I104" s="1331"/>
      <c r="J104" s="1332"/>
      <c r="K104" s="1332"/>
      <c r="L104" s="17"/>
      <c r="M104" s="187" t="s">
        <v>48</v>
      </c>
      <c r="N104" s="17"/>
      <c r="O104" s="188">
        <f t="shared" si="7"/>
        <v>0</v>
      </c>
    </row>
    <row r="105" spans="1:16" ht="20.100000000000001" customHeight="1">
      <c r="A105" s="1331"/>
      <c r="B105" s="1332"/>
      <c r="C105" s="1332"/>
      <c r="D105" s="17"/>
      <c r="E105" s="187" t="s">
        <v>48</v>
      </c>
      <c r="F105" s="17"/>
      <c r="G105" s="188">
        <f t="shared" si="6"/>
        <v>0</v>
      </c>
      <c r="H105" s="173"/>
      <c r="I105" s="1331"/>
      <c r="J105" s="1332"/>
      <c r="K105" s="1332"/>
      <c r="L105" s="17"/>
      <c r="M105" s="187" t="s">
        <v>48</v>
      </c>
      <c r="N105" s="17"/>
      <c r="O105" s="188">
        <f t="shared" si="7"/>
        <v>0</v>
      </c>
    </row>
    <row r="106" spans="1:16" ht="20.100000000000001" customHeight="1">
      <c r="A106" s="1331"/>
      <c r="B106" s="1332"/>
      <c r="C106" s="1332"/>
      <c r="D106" s="17"/>
      <c r="E106" s="187" t="s">
        <v>48</v>
      </c>
      <c r="F106" s="17"/>
      <c r="G106" s="188">
        <f t="shared" si="6"/>
        <v>0</v>
      </c>
      <c r="H106" s="173"/>
      <c r="I106" s="1331"/>
      <c r="J106" s="1332"/>
      <c r="K106" s="1332"/>
      <c r="L106" s="17"/>
      <c r="M106" s="187" t="s">
        <v>48</v>
      </c>
      <c r="N106" s="17"/>
      <c r="O106" s="188">
        <f t="shared" si="7"/>
        <v>0</v>
      </c>
    </row>
    <row r="107" spans="1:16" ht="20.100000000000001" customHeight="1">
      <c r="A107" s="1331"/>
      <c r="B107" s="1332"/>
      <c r="C107" s="1332"/>
      <c r="D107" s="17"/>
      <c r="E107" s="187" t="s">
        <v>48</v>
      </c>
      <c r="F107" s="17"/>
      <c r="G107" s="188">
        <f t="shared" si="6"/>
        <v>0</v>
      </c>
      <c r="H107" s="173"/>
      <c r="I107" s="1331"/>
      <c r="J107" s="1332"/>
      <c r="K107" s="1332"/>
      <c r="L107" s="17"/>
      <c r="M107" s="187" t="s">
        <v>48</v>
      </c>
      <c r="N107" s="17"/>
      <c r="O107" s="188">
        <f t="shared" si="7"/>
        <v>0</v>
      </c>
    </row>
    <row r="108" spans="1:16" ht="20.100000000000001" customHeight="1">
      <c r="A108" s="1331"/>
      <c r="B108" s="1332"/>
      <c r="C108" s="1332"/>
      <c r="D108" s="17"/>
      <c r="E108" s="187" t="s">
        <v>48</v>
      </c>
      <c r="F108" s="17"/>
      <c r="G108" s="188">
        <f t="shared" si="6"/>
        <v>0</v>
      </c>
      <c r="H108" s="173"/>
      <c r="I108" s="1331"/>
      <c r="J108" s="1332"/>
      <c r="K108" s="1332"/>
      <c r="L108" s="17"/>
      <c r="M108" s="187" t="s">
        <v>48</v>
      </c>
      <c r="N108" s="17"/>
      <c r="O108" s="188">
        <f t="shared" si="7"/>
        <v>0</v>
      </c>
    </row>
    <row r="109" spans="1:16" s="523" customFormat="1" ht="20.100000000000001" customHeight="1">
      <c r="A109" s="1380" t="s">
        <v>512</v>
      </c>
      <c r="B109" s="1381"/>
      <c r="C109" s="1382" t="s">
        <v>513</v>
      </c>
      <c r="D109" s="1382"/>
      <c r="E109" s="1382" t="s">
        <v>514</v>
      </c>
      <c r="F109" s="1382"/>
      <c r="G109" s="525" t="s">
        <v>515</v>
      </c>
      <c r="H109" s="522"/>
      <c r="I109" s="1380" t="s">
        <v>512</v>
      </c>
      <c r="J109" s="1381"/>
      <c r="K109" s="1382" t="s">
        <v>513</v>
      </c>
      <c r="L109" s="1382"/>
      <c r="M109" s="1382" t="s">
        <v>514</v>
      </c>
      <c r="N109" s="1382"/>
      <c r="O109" s="525" t="s">
        <v>515</v>
      </c>
      <c r="P109" s="161"/>
    </row>
    <row r="110" spans="1:16" s="523" customFormat="1" ht="20.100000000000001" customHeight="1">
      <c r="A110" s="1401" t="s">
        <v>516</v>
      </c>
      <c r="B110" s="1402"/>
      <c r="C110" s="1403"/>
      <c r="D110" s="1403"/>
      <c r="E110" s="1411"/>
      <c r="F110" s="1412"/>
      <c r="G110" s="524"/>
      <c r="H110" s="522"/>
      <c r="I110" s="1401" t="s">
        <v>516</v>
      </c>
      <c r="J110" s="1402"/>
      <c r="K110" s="1403"/>
      <c r="L110" s="1403"/>
      <c r="M110" s="1411"/>
      <c r="N110" s="1412"/>
      <c r="O110" s="524"/>
      <c r="P110" s="161"/>
    </row>
    <row r="111" spans="1:16" ht="20.100000000000001" customHeight="1">
      <c r="A111" s="1363" t="s">
        <v>69</v>
      </c>
      <c r="B111" s="1364"/>
      <c r="C111" s="1365"/>
      <c r="D111" s="189"/>
      <c r="E111" s="190" t="s">
        <v>48</v>
      </c>
      <c r="F111" s="18"/>
      <c r="G111" s="191">
        <v>0</v>
      </c>
      <c r="H111" s="173"/>
      <c r="I111" s="1363" t="s">
        <v>69</v>
      </c>
      <c r="J111" s="1364"/>
      <c r="K111" s="1365"/>
      <c r="L111" s="189"/>
      <c r="M111" s="190" t="s">
        <v>48</v>
      </c>
      <c r="N111" s="18"/>
      <c r="O111" s="191">
        <v>0</v>
      </c>
    </row>
    <row r="112" spans="1:16" ht="20.100000000000001" customHeight="1">
      <c r="A112" s="1318" t="s">
        <v>70</v>
      </c>
      <c r="B112" s="1366"/>
      <c r="C112" s="1366"/>
      <c r="D112" s="1366"/>
      <c r="E112" s="1366"/>
      <c r="F112" s="1319"/>
      <c r="G112" s="192">
        <f>SUM(G99:G108)</f>
        <v>0</v>
      </c>
      <c r="H112" s="173"/>
      <c r="I112" s="1318" t="s">
        <v>70</v>
      </c>
      <c r="J112" s="1366"/>
      <c r="K112" s="1366"/>
      <c r="L112" s="1366"/>
      <c r="M112" s="1366"/>
      <c r="N112" s="1319"/>
      <c r="O112" s="192">
        <f>SUM(O99:O108)</f>
        <v>0</v>
      </c>
    </row>
    <row r="113" spans="1:16" ht="20.100000000000001" customHeight="1">
      <c r="A113" s="1359" t="s">
        <v>232</v>
      </c>
      <c r="B113" s="1360"/>
      <c r="C113" s="1360"/>
      <c r="D113" s="1360"/>
      <c r="E113" s="1360"/>
      <c r="F113" s="1360"/>
      <c r="G113" s="19"/>
      <c r="H113" s="173"/>
      <c r="I113" s="1359" t="s">
        <v>232</v>
      </c>
      <c r="J113" s="1360"/>
      <c r="K113" s="1360"/>
      <c r="L113" s="1360"/>
      <c r="M113" s="1360"/>
      <c r="N113" s="1360"/>
      <c r="O113" s="19"/>
    </row>
    <row r="114" spans="1:16" ht="20.100000000000001" customHeight="1">
      <c r="A114" s="1333" t="s">
        <v>45</v>
      </c>
      <c r="B114" s="1334"/>
      <c r="C114" s="1334"/>
      <c r="D114" s="1334"/>
      <c r="E114" s="1334"/>
      <c r="F114" s="1334"/>
      <c r="G114" s="192">
        <f>G112+G113</f>
        <v>0</v>
      </c>
      <c r="H114" s="173"/>
      <c r="I114" s="1333" t="s">
        <v>45</v>
      </c>
      <c r="J114" s="1334"/>
      <c r="K114" s="1334"/>
      <c r="L114" s="1334"/>
      <c r="M114" s="1334"/>
      <c r="N114" s="1334"/>
      <c r="O114" s="192">
        <f>O112+O113</f>
        <v>0</v>
      </c>
    </row>
    <row r="115" spans="1:16" ht="20.100000000000001" customHeight="1">
      <c r="A115" s="161">
        <v>9</v>
      </c>
      <c r="I115" s="161">
        <v>10</v>
      </c>
    </row>
    <row r="116" spans="1:16" s="176" customFormat="1" ht="30" customHeight="1">
      <c r="A116" s="1361" t="s">
        <v>224</v>
      </c>
      <c r="B116" s="1362"/>
      <c r="C116" s="1383">
        <f>個表B!B53</f>
        <v>0</v>
      </c>
      <c r="D116" s="1384"/>
      <c r="E116" s="1385" t="s">
        <v>218</v>
      </c>
      <c r="F116" s="1386"/>
      <c r="G116" s="174">
        <f>個表B!B54</f>
        <v>0</v>
      </c>
      <c r="H116" s="175"/>
      <c r="I116" s="1361" t="s">
        <v>224</v>
      </c>
      <c r="J116" s="1362"/>
      <c r="K116" s="1383">
        <f>個表B!B58</f>
        <v>0</v>
      </c>
      <c r="L116" s="1384"/>
      <c r="M116" s="1385" t="s">
        <v>218</v>
      </c>
      <c r="N116" s="1386"/>
      <c r="O116" s="174">
        <f>個表B!B59</f>
        <v>0</v>
      </c>
      <c r="P116" s="193"/>
    </row>
    <row r="117" spans="1:16" s="176" customFormat="1" ht="30" customHeight="1">
      <c r="A117" s="1339" t="s">
        <v>230</v>
      </c>
      <c r="B117" s="1367"/>
      <c r="C117" s="1337" t="str">
        <f>IF(個表B!B56="","",個表B!B56)</f>
        <v/>
      </c>
      <c r="D117" s="1338"/>
      <c r="E117" s="1339" t="s">
        <v>56</v>
      </c>
      <c r="F117" s="1340"/>
      <c r="G117" s="14">
        <f>個表B!B55</f>
        <v>0</v>
      </c>
      <c r="H117" s="175"/>
      <c r="I117" s="1339" t="s">
        <v>230</v>
      </c>
      <c r="J117" s="1367"/>
      <c r="K117" s="1337" t="str">
        <f>IF(個表B!B61="","",個表B!B61)</f>
        <v/>
      </c>
      <c r="L117" s="1338"/>
      <c r="M117" s="1339" t="s">
        <v>56</v>
      </c>
      <c r="N117" s="1340"/>
      <c r="O117" s="14">
        <f>個表B!B60</f>
        <v>0</v>
      </c>
      <c r="P117" s="193"/>
    </row>
    <row r="118" spans="1:16" ht="20.100000000000001" customHeight="1">
      <c r="A118" s="1353" t="s">
        <v>57</v>
      </c>
      <c r="B118" s="1354"/>
      <c r="C118" s="1346"/>
      <c r="D118" s="1346"/>
      <c r="E118" s="1347"/>
      <c r="F118" s="1347"/>
      <c r="G118" s="1348"/>
      <c r="H118" s="173"/>
      <c r="I118" s="1353" t="s">
        <v>57</v>
      </c>
      <c r="J118" s="1354"/>
      <c r="K118" s="1346"/>
      <c r="L118" s="1346"/>
      <c r="M118" s="1347"/>
      <c r="N118" s="1347"/>
      <c r="O118" s="1348"/>
    </row>
    <row r="119" spans="1:16" ht="20.100000000000001" customHeight="1">
      <c r="A119" s="1318" t="s">
        <v>58</v>
      </c>
      <c r="B119" s="1319"/>
      <c r="C119" s="1344"/>
      <c r="D119" s="1345"/>
      <c r="E119" s="1322"/>
      <c r="F119" s="1323"/>
      <c r="G119" s="1324"/>
      <c r="I119" s="1318" t="s">
        <v>58</v>
      </c>
      <c r="J119" s="1319"/>
      <c r="K119" s="1344"/>
      <c r="L119" s="1345"/>
      <c r="M119" s="1322"/>
      <c r="N119" s="1323"/>
      <c r="O119" s="1324"/>
    </row>
    <row r="120" spans="1:16" ht="20.100000000000001" customHeight="1">
      <c r="A120" s="1325" t="s">
        <v>59</v>
      </c>
      <c r="B120" s="1326"/>
      <c r="C120" s="1349">
        <f>C118-C119</f>
        <v>0</v>
      </c>
      <c r="D120" s="1350"/>
      <c r="E120" s="1329" t="s">
        <v>60</v>
      </c>
      <c r="F120" s="1330"/>
      <c r="G120" s="177" t="str">
        <f>IF(C120*C121=0,"",C120*C121)</f>
        <v/>
      </c>
      <c r="H120" s="173"/>
      <c r="I120" s="1325" t="s">
        <v>59</v>
      </c>
      <c r="J120" s="1326"/>
      <c r="K120" s="1349">
        <f>K118-K119</f>
        <v>0</v>
      </c>
      <c r="L120" s="1350"/>
      <c r="M120" s="1329" t="s">
        <v>60</v>
      </c>
      <c r="N120" s="1330"/>
      <c r="O120" s="177" t="str">
        <f>IF(K120*K121=0,"",K120*K121)</f>
        <v/>
      </c>
    </row>
    <row r="121" spans="1:16" ht="20.100000000000001" customHeight="1">
      <c r="A121" s="1372" t="s">
        <v>61</v>
      </c>
      <c r="B121" s="1373"/>
      <c r="C121" s="1374">
        <f>個表B!C56</f>
        <v>0</v>
      </c>
      <c r="D121" s="1375"/>
      <c r="E121" s="178"/>
      <c r="F121" s="179"/>
      <c r="G121" s="180"/>
      <c r="H121" s="173"/>
      <c r="I121" s="1372" t="s">
        <v>61</v>
      </c>
      <c r="J121" s="1373"/>
      <c r="K121" s="1374">
        <f>個表B!C61</f>
        <v>0</v>
      </c>
      <c r="L121" s="1375"/>
      <c r="M121" s="178"/>
      <c r="N121" s="179"/>
      <c r="O121" s="180"/>
    </row>
    <row r="122" spans="1:16" ht="20.100000000000001" customHeight="1">
      <c r="A122" s="1333" t="s">
        <v>62</v>
      </c>
      <c r="B122" s="1334"/>
      <c r="C122" s="1368" t="str">
        <f>IF(G120="","",SUM(F126:F135))</f>
        <v/>
      </c>
      <c r="D122" s="1369"/>
      <c r="E122" s="1351" t="s">
        <v>63</v>
      </c>
      <c r="F122" s="1352"/>
      <c r="G122" s="181" t="str">
        <f>IF(G120="","",C122/G120)</f>
        <v/>
      </c>
      <c r="H122" s="173"/>
      <c r="I122" s="1333" t="s">
        <v>62</v>
      </c>
      <c r="J122" s="1334"/>
      <c r="K122" s="1368" t="str">
        <f>IF(O120="","",SUM(N126:N135))</f>
        <v/>
      </c>
      <c r="L122" s="1369"/>
      <c r="M122" s="1351" t="s">
        <v>63</v>
      </c>
      <c r="N122" s="1352"/>
      <c r="O122" s="181" t="str">
        <f>IF(O120="","",K122/O120)</f>
        <v/>
      </c>
    </row>
    <row r="123" spans="1:16" ht="20.100000000000001" customHeight="1">
      <c r="A123" s="1353" t="s">
        <v>64</v>
      </c>
      <c r="B123" s="1354"/>
      <c r="C123" s="1355" t="str">
        <f>IF(G120="","",SUM(F126:F138))</f>
        <v/>
      </c>
      <c r="D123" s="1356"/>
      <c r="E123" s="1357" t="s">
        <v>65</v>
      </c>
      <c r="F123" s="1358"/>
      <c r="G123" s="182" t="str">
        <f>IF(G120="","",C123/G120)</f>
        <v/>
      </c>
      <c r="H123" s="173"/>
      <c r="I123" s="1353" t="s">
        <v>64</v>
      </c>
      <c r="J123" s="1354"/>
      <c r="K123" s="1355" t="str">
        <f>IF(O120="","",SUM(N126:N138))</f>
        <v/>
      </c>
      <c r="L123" s="1356"/>
      <c r="M123" s="1357" t="s">
        <v>65</v>
      </c>
      <c r="N123" s="1358"/>
      <c r="O123" s="182" t="str">
        <f>IF(O120="","",K123/O120)</f>
        <v/>
      </c>
    </row>
    <row r="124" spans="1:16" ht="20.100000000000001" customHeight="1">
      <c r="A124" s="1341" t="s">
        <v>243</v>
      </c>
      <c r="B124" s="1342"/>
      <c r="C124" s="1342"/>
      <c r="D124" s="1342"/>
      <c r="E124" s="1342"/>
      <c r="F124" s="1342"/>
      <c r="G124" s="1343"/>
      <c r="H124" s="173"/>
      <c r="I124" s="1341" t="s">
        <v>243</v>
      </c>
      <c r="J124" s="1342"/>
      <c r="K124" s="1342"/>
      <c r="L124" s="1342"/>
      <c r="M124" s="1342"/>
      <c r="N124" s="1342"/>
      <c r="O124" s="1343"/>
    </row>
    <row r="125" spans="1:16" ht="20.100000000000001" customHeight="1">
      <c r="A125" s="1333" t="s">
        <v>66</v>
      </c>
      <c r="B125" s="1334"/>
      <c r="C125" s="1334"/>
      <c r="D125" s="183" t="s">
        <v>252</v>
      </c>
      <c r="E125" s="183" t="s">
        <v>48</v>
      </c>
      <c r="F125" s="183" t="s">
        <v>67</v>
      </c>
      <c r="G125" s="184" t="s">
        <v>68</v>
      </c>
      <c r="H125" s="173"/>
      <c r="I125" s="1333" t="s">
        <v>66</v>
      </c>
      <c r="J125" s="1334"/>
      <c r="K125" s="1334"/>
      <c r="L125" s="183" t="s">
        <v>252</v>
      </c>
      <c r="M125" s="183" t="s">
        <v>48</v>
      </c>
      <c r="N125" s="183" t="s">
        <v>67</v>
      </c>
      <c r="O125" s="184" t="s">
        <v>68</v>
      </c>
    </row>
    <row r="126" spans="1:16" ht="20.100000000000001" customHeight="1">
      <c r="A126" s="1335"/>
      <c r="B126" s="1336"/>
      <c r="C126" s="1336"/>
      <c r="D126" s="15"/>
      <c r="E126" s="185" t="s">
        <v>48</v>
      </c>
      <c r="F126" s="16"/>
      <c r="G126" s="186">
        <f>D126*F126</f>
        <v>0</v>
      </c>
      <c r="H126" s="173"/>
      <c r="I126" s="1335"/>
      <c r="J126" s="1336"/>
      <c r="K126" s="1336"/>
      <c r="L126" s="15"/>
      <c r="M126" s="185" t="s">
        <v>48</v>
      </c>
      <c r="N126" s="16"/>
      <c r="O126" s="186">
        <f>L126*N126</f>
        <v>0</v>
      </c>
    </row>
    <row r="127" spans="1:16" ht="20.100000000000001" customHeight="1">
      <c r="A127" s="1331"/>
      <c r="B127" s="1332"/>
      <c r="C127" s="1332"/>
      <c r="D127" s="17"/>
      <c r="E127" s="187" t="s">
        <v>48</v>
      </c>
      <c r="F127" s="17"/>
      <c r="G127" s="188">
        <f t="shared" ref="G127:G135" si="8">D127*F127</f>
        <v>0</v>
      </c>
      <c r="H127" s="173"/>
      <c r="I127" s="1331"/>
      <c r="J127" s="1332"/>
      <c r="K127" s="1332"/>
      <c r="L127" s="17"/>
      <c r="M127" s="187" t="s">
        <v>48</v>
      </c>
      <c r="N127" s="17"/>
      <c r="O127" s="188">
        <f t="shared" ref="O127:O135" si="9">L127*N127</f>
        <v>0</v>
      </c>
    </row>
    <row r="128" spans="1:16" ht="20.100000000000001" customHeight="1">
      <c r="A128" s="1331"/>
      <c r="B128" s="1332"/>
      <c r="C128" s="1332"/>
      <c r="D128" s="17"/>
      <c r="E128" s="187" t="s">
        <v>48</v>
      </c>
      <c r="F128" s="17"/>
      <c r="G128" s="188">
        <f t="shared" si="8"/>
        <v>0</v>
      </c>
      <c r="H128" s="173"/>
      <c r="I128" s="1331"/>
      <c r="J128" s="1332"/>
      <c r="K128" s="1332"/>
      <c r="L128" s="17"/>
      <c r="M128" s="187" t="s">
        <v>48</v>
      </c>
      <c r="N128" s="17"/>
      <c r="O128" s="188">
        <f t="shared" si="9"/>
        <v>0</v>
      </c>
    </row>
    <row r="129" spans="1:16" ht="20.100000000000001" customHeight="1">
      <c r="A129" s="1331"/>
      <c r="B129" s="1332"/>
      <c r="C129" s="1332"/>
      <c r="D129" s="17"/>
      <c r="E129" s="187" t="s">
        <v>48</v>
      </c>
      <c r="F129" s="17"/>
      <c r="G129" s="188">
        <f t="shared" si="8"/>
        <v>0</v>
      </c>
      <c r="H129" s="173"/>
      <c r="I129" s="1331"/>
      <c r="J129" s="1332"/>
      <c r="K129" s="1332"/>
      <c r="L129" s="17"/>
      <c r="M129" s="187" t="s">
        <v>48</v>
      </c>
      <c r="N129" s="17"/>
      <c r="O129" s="188">
        <f t="shared" si="9"/>
        <v>0</v>
      </c>
    </row>
    <row r="130" spans="1:16" ht="20.100000000000001" customHeight="1">
      <c r="A130" s="1331"/>
      <c r="B130" s="1332"/>
      <c r="C130" s="1332"/>
      <c r="D130" s="17"/>
      <c r="E130" s="187" t="s">
        <v>48</v>
      </c>
      <c r="F130" s="17"/>
      <c r="G130" s="188">
        <f t="shared" si="8"/>
        <v>0</v>
      </c>
      <c r="H130" s="173"/>
      <c r="I130" s="1331"/>
      <c r="J130" s="1332"/>
      <c r="K130" s="1332"/>
      <c r="L130" s="17"/>
      <c r="M130" s="187" t="s">
        <v>48</v>
      </c>
      <c r="N130" s="17"/>
      <c r="O130" s="188">
        <f t="shared" si="9"/>
        <v>0</v>
      </c>
    </row>
    <row r="131" spans="1:16" ht="20.100000000000001" customHeight="1">
      <c r="A131" s="1331"/>
      <c r="B131" s="1332"/>
      <c r="C131" s="1332"/>
      <c r="D131" s="17"/>
      <c r="E131" s="187" t="s">
        <v>48</v>
      </c>
      <c r="F131" s="17"/>
      <c r="G131" s="188">
        <f t="shared" si="8"/>
        <v>0</v>
      </c>
      <c r="H131" s="173"/>
      <c r="I131" s="1331"/>
      <c r="J131" s="1332"/>
      <c r="K131" s="1332"/>
      <c r="L131" s="17"/>
      <c r="M131" s="187" t="s">
        <v>48</v>
      </c>
      <c r="N131" s="17"/>
      <c r="O131" s="188">
        <f t="shared" si="9"/>
        <v>0</v>
      </c>
    </row>
    <row r="132" spans="1:16" ht="20.100000000000001" customHeight="1">
      <c r="A132" s="1331"/>
      <c r="B132" s="1332"/>
      <c r="C132" s="1332"/>
      <c r="D132" s="17"/>
      <c r="E132" s="187" t="s">
        <v>48</v>
      </c>
      <c r="F132" s="17"/>
      <c r="G132" s="188">
        <f t="shared" si="8"/>
        <v>0</v>
      </c>
      <c r="H132" s="173"/>
      <c r="I132" s="1331"/>
      <c r="J132" s="1332"/>
      <c r="K132" s="1332"/>
      <c r="L132" s="17"/>
      <c r="M132" s="187" t="s">
        <v>48</v>
      </c>
      <c r="N132" s="17"/>
      <c r="O132" s="188">
        <f t="shared" si="9"/>
        <v>0</v>
      </c>
    </row>
    <row r="133" spans="1:16" ht="20.100000000000001" customHeight="1">
      <c r="A133" s="1331"/>
      <c r="B133" s="1332"/>
      <c r="C133" s="1332"/>
      <c r="D133" s="17"/>
      <c r="E133" s="187" t="s">
        <v>48</v>
      </c>
      <c r="F133" s="17"/>
      <c r="G133" s="188">
        <f t="shared" si="8"/>
        <v>0</v>
      </c>
      <c r="H133" s="173"/>
      <c r="I133" s="1331"/>
      <c r="J133" s="1332"/>
      <c r="K133" s="1332"/>
      <c r="L133" s="17"/>
      <c r="M133" s="187" t="s">
        <v>48</v>
      </c>
      <c r="N133" s="17"/>
      <c r="O133" s="188">
        <f t="shared" si="9"/>
        <v>0</v>
      </c>
    </row>
    <row r="134" spans="1:16" ht="20.100000000000001" customHeight="1">
      <c r="A134" s="1331"/>
      <c r="B134" s="1332"/>
      <c r="C134" s="1332"/>
      <c r="D134" s="17"/>
      <c r="E134" s="187" t="s">
        <v>48</v>
      </c>
      <c r="F134" s="17"/>
      <c r="G134" s="188">
        <f t="shared" si="8"/>
        <v>0</v>
      </c>
      <c r="H134" s="173"/>
      <c r="I134" s="1331"/>
      <c r="J134" s="1332"/>
      <c r="K134" s="1332"/>
      <c r="L134" s="17"/>
      <c r="M134" s="187" t="s">
        <v>48</v>
      </c>
      <c r="N134" s="17"/>
      <c r="O134" s="188">
        <f t="shared" si="9"/>
        <v>0</v>
      </c>
    </row>
    <row r="135" spans="1:16" ht="20.100000000000001" customHeight="1">
      <c r="A135" s="1331"/>
      <c r="B135" s="1332"/>
      <c r="C135" s="1332"/>
      <c r="D135" s="17"/>
      <c r="E135" s="187" t="s">
        <v>48</v>
      </c>
      <c r="F135" s="17"/>
      <c r="G135" s="188">
        <f t="shared" si="8"/>
        <v>0</v>
      </c>
      <c r="H135" s="173"/>
      <c r="I135" s="1331"/>
      <c r="J135" s="1332"/>
      <c r="K135" s="1332"/>
      <c r="L135" s="17"/>
      <c r="M135" s="187" t="s">
        <v>48</v>
      </c>
      <c r="N135" s="17"/>
      <c r="O135" s="188">
        <f t="shared" si="9"/>
        <v>0</v>
      </c>
    </row>
    <row r="136" spans="1:16" s="523" customFormat="1" ht="20.100000000000001" customHeight="1">
      <c r="A136" s="1380" t="s">
        <v>512</v>
      </c>
      <c r="B136" s="1381"/>
      <c r="C136" s="1382" t="s">
        <v>513</v>
      </c>
      <c r="D136" s="1382"/>
      <c r="E136" s="1382" t="s">
        <v>514</v>
      </c>
      <c r="F136" s="1382"/>
      <c r="G136" s="525" t="s">
        <v>515</v>
      </c>
      <c r="H136" s="522"/>
      <c r="I136" s="1380" t="s">
        <v>512</v>
      </c>
      <c r="J136" s="1381"/>
      <c r="K136" s="1382" t="s">
        <v>513</v>
      </c>
      <c r="L136" s="1382"/>
      <c r="M136" s="1382" t="s">
        <v>514</v>
      </c>
      <c r="N136" s="1382"/>
      <c r="O136" s="525" t="s">
        <v>515</v>
      </c>
      <c r="P136" s="161"/>
    </row>
    <row r="137" spans="1:16" s="523" customFormat="1" ht="20.100000000000001" customHeight="1">
      <c r="A137" s="1401" t="s">
        <v>516</v>
      </c>
      <c r="B137" s="1402"/>
      <c r="C137" s="1403"/>
      <c r="D137" s="1403"/>
      <c r="E137" s="1411"/>
      <c r="F137" s="1412"/>
      <c r="G137" s="524"/>
      <c r="H137" s="522"/>
      <c r="I137" s="1401" t="s">
        <v>516</v>
      </c>
      <c r="J137" s="1402"/>
      <c r="K137" s="1403"/>
      <c r="L137" s="1403"/>
      <c r="M137" s="1411"/>
      <c r="N137" s="1412"/>
      <c r="O137" s="524"/>
      <c r="P137" s="161"/>
    </row>
    <row r="138" spans="1:16" ht="20.100000000000001" customHeight="1">
      <c r="A138" s="1363" t="s">
        <v>69</v>
      </c>
      <c r="B138" s="1364"/>
      <c r="C138" s="1365"/>
      <c r="D138" s="189"/>
      <c r="E138" s="190" t="s">
        <v>48</v>
      </c>
      <c r="F138" s="18"/>
      <c r="G138" s="191">
        <v>0</v>
      </c>
      <c r="H138" s="173"/>
      <c r="I138" s="1363" t="s">
        <v>69</v>
      </c>
      <c r="J138" s="1364"/>
      <c r="K138" s="1365"/>
      <c r="L138" s="189"/>
      <c r="M138" s="190" t="s">
        <v>48</v>
      </c>
      <c r="N138" s="18"/>
      <c r="O138" s="191">
        <v>0</v>
      </c>
    </row>
    <row r="139" spans="1:16" ht="20.100000000000001" customHeight="1">
      <c r="A139" s="1318" t="s">
        <v>70</v>
      </c>
      <c r="B139" s="1366"/>
      <c r="C139" s="1366"/>
      <c r="D139" s="1366"/>
      <c r="E139" s="1366"/>
      <c r="F139" s="1319"/>
      <c r="G139" s="192">
        <f>SUM(G126:G135)</f>
        <v>0</v>
      </c>
      <c r="H139" s="173"/>
      <c r="I139" s="1318" t="s">
        <v>70</v>
      </c>
      <c r="J139" s="1366"/>
      <c r="K139" s="1366"/>
      <c r="L139" s="1366"/>
      <c r="M139" s="1366"/>
      <c r="N139" s="1319"/>
      <c r="O139" s="192">
        <f>SUM(O126:O135)</f>
        <v>0</v>
      </c>
    </row>
    <row r="140" spans="1:16" ht="20.100000000000001" customHeight="1">
      <c r="A140" s="1359" t="s">
        <v>232</v>
      </c>
      <c r="B140" s="1360"/>
      <c r="C140" s="1360"/>
      <c r="D140" s="1360"/>
      <c r="E140" s="1360"/>
      <c r="F140" s="1360"/>
      <c r="G140" s="19"/>
      <c r="H140" s="173"/>
      <c r="I140" s="1359" t="s">
        <v>232</v>
      </c>
      <c r="J140" s="1360"/>
      <c r="K140" s="1360"/>
      <c r="L140" s="1360"/>
      <c r="M140" s="1360"/>
      <c r="N140" s="1360"/>
      <c r="O140" s="19"/>
    </row>
    <row r="141" spans="1:16" ht="20.100000000000001" customHeight="1">
      <c r="A141" s="1333" t="s">
        <v>45</v>
      </c>
      <c r="B141" s="1334"/>
      <c r="C141" s="1334"/>
      <c r="D141" s="1334"/>
      <c r="E141" s="1334"/>
      <c r="F141" s="1334"/>
      <c r="G141" s="192">
        <f>G139+G140</f>
        <v>0</v>
      </c>
      <c r="H141" s="173"/>
      <c r="I141" s="1333" t="s">
        <v>45</v>
      </c>
      <c r="J141" s="1334"/>
      <c r="K141" s="1334"/>
      <c r="L141" s="1334"/>
      <c r="M141" s="1334"/>
      <c r="N141" s="1334"/>
      <c r="O141" s="192">
        <f>O139+O140</f>
        <v>0</v>
      </c>
    </row>
    <row r="142" spans="1:16" ht="20.100000000000001" customHeight="1">
      <c r="A142" s="161">
        <v>11</v>
      </c>
      <c r="I142" s="161">
        <v>12</v>
      </c>
    </row>
    <row r="143" spans="1:16" s="176" customFormat="1" ht="30" customHeight="1">
      <c r="A143" s="1361" t="s">
        <v>224</v>
      </c>
      <c r="B143" s="1362"/>
      <c r="C143" s="1383">
        <f>個表B!B68</f>
        <v>0</v>
      </c>
      <c r="D143" s="1384"/>
      <c r="E143" s="1385" t="s">
        <v>218</v>
      </c>
      <c r="F143" s="1386"/>
      <c r="G143" s="174">
        <f>個表B!B69</f>
        <v>0</v>
      </c>
      <c r="H143" s="175"/>
      <c r="I143" s="1361" t="s">
        <v>224</v>
      </c>
      <c r="J143" s="1362"/>
      <c r="K143" s="1383">
        <f>個表B!B73</f>
        <v>0</v>
      </c>
      <c r="L143" s="1384"/>
      <c r="M143" s="1385" t="s">
        <v>218</v>
      </c>
      <c r="N143" s="1386"/>
      <c r="O143" s="174">
        <f>個表B!B74</f>
        <v>0</v>
      </c>
      <c r="P143" s="193"/>
    </row>
    <row r="144" spans="1:16" s="176" customFormat="1" ht="30" customHeight="1">
      <c r="A144" s="1339" t="s">
        <v>230</v>
      </c>
      <c r="B144" s="1367"/>
      <c r="C144" s="1337" t="str">
        <f>IF(個表B!B71="","",個表B!B71)</f>
        <v/>
      </c>
      <c r="D144" s="1338"/>
      <c r="E144" s="1339" t="s">
        <v>56</v>
      </c>
      <c r="F144" s="1340"/>
      <c r="G144" s="14">
        <f>個表B!B70</f>
        <v>0</v>
      </c>
      <c r="H144" s="175"/>
      <c r="I144" s="1339" t="s">
        <v>230</v>
      </c>
      <c r="J144" s="1367"/>
      <c r="K144" s="1337" t="str">
        <f>IF(個表B!B76="","",個表B!B76)</f>
        <v/>
      </c>
      <c r="L144" s="1338"/>
      <c r="M144" s="1339" t="s">
        <v>56</v>
      </c>
      <c r="N144" s="1340"/>
      <c r="O144" s="14">
        <f>個表B!B75</f>
        <v>0</v>
      </c>
      <c r="P144" s="193"/>
    </row>
    <row r="145" spans="1:15" ht="20.100000000000001" customHeight="1">
      <c r="A145" s="1353" t="s">
        <v>57</v>
      </c>
      <c r="B145" s="1354"/>
      <c r="C145" s="1379"/>
      <c r="D145" s="1379"/>
      <c r="E145" s="1347"/>
      <c r="F145" s="1347"/>
      <c r="G145" s="1348"/>
      <c r="H145" s="173"/>
      <c r="I145" s="1353" t="s">
        <v>57</v>
      </c>
      <c r="J145" s="1354"/>
      <c r="K145" s="1379"/>
      <c r="L145" s="1379"/>
      <c r="M145" s="1347"/>
      <c r="N145" s="1347"/>
      <c r="O145" s="1348"/>
    </row>
    <row r="146" spans="1:15" ht="20.100000000000001" customHeight="1">
      <c r="A146" s="1318" t="s">
        <v>58</v>
      </c>
      <c r="B146" s="1319"/>
      <c r="C146" s="1320"/>
      <c r="D146" s="1321"/>
      <c r="E146" s="1322"/>
      <c r="F146" s="1323"/>
      <c r="G146" s="1324"/>
      <c r="I146" s="1318" t="s">
        <v>58</v>
      </c>
      <c r="J146" s="1319"/>
      <c r="K146" s="1320"/>
      <c r="L146" s="1321"/>
      <c r="M146" s="1322"/>
      <c r="N146" s="1323"/>
      <c r="O146" s="1324"/>
    </row>
    <row r="147" spans="1:15" ht="20.100000000000001" customHeight="1">
      <c r="A147" s="1325" t="s">
        <v>59</v>
      </c>
      <c r="B147" s="1326"/>
      <c r="C147" s="1327">
        <f>C145-C146</f>
        <v>0</v>
      </c>
      <c r="D147" s="1328"/>
      <c r="E147" s="1329" t="s">
        <v>60</v>
      </c>
      <c r="F147" s="1330"/>
      <c r="G147" s="177" t="str">
        <f>IF(C147*C148=0,"",C147*C148)</f>
        <v/>
      </c>
      <c r="H147" s="173"/>
      <c r="I147" s="1325" t="s">
        <v>59</v>
      </c>
      <c r="J147" s="1326"/>
      <c r="K147" s="1327">
        <f>K145-K146</f>
        <v>0</v>
      </c>
      <c r="L147" s="1328"/>
      <c r="M147" s="1329" t="s">
        <v>60</v>
      </c>
      <c r="N147" s="1330"/>
      <c r="O147" s="177" t="str">
        <f>IF(K147*K148=0,"",K147*K148)</f>
        <v/>
      </c>
    </row>
    <row r="148" spans="1:15" ht="20.100000000000001" customHeight="1">
      <c r="A148" s="1372" t="s">
        <v>61</v>
      </c>
      <c r="B148" s="1373"/>
      <c r="C148" s="1374">
        <f>個表B!C71</f>
        <v>0</v>
      </c>
      <c r="D148" s="1375"/>
      <c r="E148" s="178"/>
      <c r="F148" s="179"/>
      <c r="G148" s="180"/>
      <c r="H148" s="173"/>
      <c r="I148" s="1372" t="s">
        <v>61</v>
      </c>
      <c r="J148" s="1373"/>
      <c r="K148" s="1374">
        <f>個表B!C76</f>
        <v>0</v>
      </c>
      <c r="L148" s="1375"/>
      <c r="M148" s="178"/>
      <c r="N148" s="179"/>
      <c r="O148" s="180"/>
    </row>
    <row r="149" spans="1:15" ht="20.100000000000001" customHeight="1">
      <c r="A149" s="1333" t="s">
        <v>62</v>
      </c>
      <c r="B149" s="1334"/>
      <c r="C149" s="1368" t="str">
        <f>IF(G147="","",SUM(F153:F162))</f>
        <v/>
      </c>
      <c r="D149" s="1369"/>
      <c r="E149" s="1351" t="s">
        <v>63</v>
      </c>
      <c r="F149" s="1352"/>
      <c r="G149" s="181" t="str">
        <f>IF(G147="","",C149/G147)</f>
        <v/>
      </c>
      <c r="H149" s="173"/>
      <c r="I149" s="1333" t="s">
        <v>62</v>
      </c>
      <c r="J149" s="1334"/>
      <c r="K149" s="1368" t="str">
        <f>IF(O147="","",SUM(N153:N162))</f>
        <v/>
      </c>
      <c r="L149" s="1369"/>
      <c r="M149" s="1351" t="s">
        <v>63</v>
      </c>
      <c r="N149" s="1352"/>
      <c r="O149" s="181" t="str">
        <f>IF(O147="","",K149/O147)</f>
        <v/>
      </c>
    </row>
    <row r="150" spans="1:15" ht="20.100000000000001" customHeight="1">
      <c r="A150" s="1353" t="s">
        <v>64</v>
      </c>
      <c r="B150" s="1354"/>
      <c r="C150" s="1355" t="str">
        <f>IF(G147="","",SUM(F153:F165))</f>
        <v/>
      </c>
      <c r="D150" s="1356"/>
      <c r="E150" s="1357" t="s">
        <v>65</v>
      </c>
      <c r="F150" s="1358"/>
      <c r="G150" s="182" t="str">
        <f>IF(G147="","",C150/G147)</f>
        <v/>
      </c>
      <c r="H150" s="173"/>
      <c r="I150" s="1353" t="s">
        <v>64</v>
      </c>
      <c r="J150" s="1354"/>
      <c r="K150" s="1355" t="str">
        <f>IF(O147="","",SUM(N153:N165))</f>
        <v/>
      </c>
      <c r="L150" s="1356"/>
      <c r="M150" s="1357" t="s">
        <v>65</v>
      </c>
      <c r="N150" s="1358"/>
      <c r="O150" s="182" t="str">
        <f>IF(O147="","",K150/O147)</f>
        <v/>
      </c>
    </row>
    <row r="151" spans="1:15" ht="20.100000000000001" customHeight="1">
      <c r="A151" s="1341" t="s">
        <v>243</v>
      </c>
      <c r="B151" s="1342"/>
      <c r="C151" s="1342"/>
      <c r="D151" s="1342"/>
      <c r="E151" s="1342"/>
      <c r="F151" s="1342"/>
      <c r="G151" s="1343"/>
      <c r="H151" s="173"/>
      <c r="I151" s="1341" t="s">
        <v>243</v>
      </c>
      <c r="J151" s="1342"/>
      <c r="K151" s="1342"/>
      <c r="L151" s="1342"/>
      <c r="M151" s="1342"/>
      <c r="N151" s="1342"/>
      <c r="O151" s="1343"/>
    </row>
    <row r="152" spans="1:15" ht="20.100000000000001" customHeight="1">
      <c r="A152" s="1333" t="s">
        <v>66</v>
      </c>
      <c r="B152" s="1334"/>
      <c r="C152" s="1334"/>
      <c r="D152" s="183" t="s">
        <v>252</v>
      </c>
      <c r="E152" s="183" t="s">
        <v>48</v>
      </c>
      <c r="F152" s="183" t="s">
        <v>67</v>
      </c>
      <c r="G152" s="184" t="s">
        <v>68</v>
      </c>
      <c r="H152" s="173"/>
      <c r="I152" s="1333" t="s">
        <v>66</v>
      </c>
      <c r="J152" s="1334"/>
      <c r="K152" s="1334"/>
      <c r="L152" s="183" t="s">
        <v>252</v>
      </c>
      <c r="M152" s="183" t="s">
        <v>48</v>
      </c>
      <c r="N152" s="183" t="s">
        <v>67</v>
      </c>
      <c r="O152" s="184" t="s">
        <v>68</v>
      </c>
    </row>
    <row r="153" spans="1:15" ht="20.100000000000001" customHeight="1">
      <c r="A153" s="1335"/>
      <c r="B153" s="1336"/>
      <c r="C153" s="1336"/>
      <c r="D153" s="15"/>
      <c r="E153" s="185" t="s">
        <v>48</v>
      </c>
      <c r="F153" s="16"/>
      <c r="G153" s="186">
        <f>D153*F153</f>
        <v>0</v>
      </c>
      <c r="H153" s="173"/>
      <c r="I153" s="1335"/>
      <c r="J153" s="1336"/>
      <c r="K153" s="1336"/>
      <c r="L153" s="15"/>
      <c r="M153" s="185" t="s">
        <v>48</v>
      </c>
      <c r="N153" s="16"/>
      <c r="O153" s="186">
        <f>L153*N153</f>
        <v>0</v>
      </c>
    </row>
    <row r="154" spans="1:15" ht="20.100000000000001" customHeight="1">
      <c r="A154" s="1331"/>
      <c r="B154" s="1332"/>
      <c r="C154" s="1332"/>
      <c r="D154" s="17"/>
      <c r="E154" s="187" t="s">
        <v>48</v>
      </c>
      <c r="F154" s="17"/>
      <c r="G154" s="188">
        <f t="shared" ref="G154:G162" si="10">D154*F154</f>
        <v>0</v>
      </c>
      <c r="H154" s="173"/>
      <c r="I154" s="1331"/>
      <c r="J154" s="1332"/>
      <c r="K154" s="1332"/>
      <c r="L154" s="17"/>
      <c r="M154" s="187" t="s">
        <v>48</v>
      </c>
      <c r="N154" s="17"/>
      <c r="O154" s="188">
        <f t="shared" ref="O154:O162" si="11">L154*N154</f>
        <v>0</v>
      </c>
    </row>
    <row r="155" spans="1:15" ht="20.100000000000001" customHeight="1">
      <c r="A155" s="1331"/>
      <c r="B155" s="1332"/>
      <c r="C155" s="1332"/>
      <c r="D155" s="17"/>
      <c r="E155" s="187" t="s">
        <v>48</v>
      </c>
      <c r="F155" s="17"/>
      <c r="G155" s="188">
        <f t="shared" si="10"/>
        <v>0</v>
      </c>
      <c r="H155" s="173"/>
      <c r="I155" s="1331"/>
      <c r="J155" s="1332"/>
      <c r="K155" s="1332"/>
      <c r="L155" s="17"/>
      <c r="M155" s="187" t="s">
        <v>48</v>
      </c>
      <c r="N155" s="17"/>
      <c r="O155" s="188">
        <f t="shared" si="11"/>
        <v>0</v>
      </c>
    </row>
    <row r="156" spans="1:15" ht="20.100000000000001" customHeight="1">
      <c r="A156" s="1331"/>
      <c r="B156" s="1332"/>
      <c r="C156" s="1332"/>
      <c r="D156" s="17"/>
      <c r="E156" s="187" t="s">
        <v>48</v>
      </c>
      <c r="F156" s="17"/>
      <c r="G156" s="188">
        <f t="shared" si="10"/>
        <v>0</v>
      </c>
      <c r="H156" s="173"/>
      <c r="I156" s="1331"/>
      <c r="J156" s="1332"/>
      <c r="K156" s="1332"/>
      <c r="L156" s="17"/>
      <c r="M156" s="187" t="s">
        <v>48</v>
      </c>
      <c r="N156" s="17"/>
      <c r="O156" s="188">
        <f t="shared" si="11"/>
        <v>0</v>
      </c>
    </row>
    <row r="157" spans="1:15" ht="20.100000000000001" customHeight="1">
      <c r="A157" s="1331"/>
      <c r="B157" s="1332"/>
      <c r="C157" s="1332"/>
      <c r="D157" s="17"/>
      <c r="E157" s="187" t="s">
        <v>48</v>
      </c>
      <c r="F157" s="17"/>
      <c r="G157" s="188">
        <f t="shared" si="10"/>
        <v>0</v>
      </c>
      <c r="H157" s="173"/>
      <c r="I157" s="1331"/>
      <c r="J157" s="1332"/>
      <c r="K157" s="1332"/>
      <c r="L157" s="17"/>
      <c r="M157" s="187" t="s">
        <v>48</v>
      </c>
      <c r="N157" s="17"/>
      <c r="O157" s="188">
        <f t="shared" si="11"/>
        <v>0</v>
      </c>
    </row>
    <row r="158" spans="1:15" ht="20.100000000000001" customHeight="1">
      <c r="A158" s="1331"/>
      <c r="B158" s="1332"/>
      <c r="C158" s="1332"/>
      <c r="D158" s="17"/>
      <c r="E158" s="187" t="s">
        <v>48</v>
      </c>
      <c r="F158" s="17"/>
      <c r="G158" s="188">
        <f t="shared" si="10"/>
        <v>0</v>
      </c>
      <c r="H158" s="173"/>
      <c r="I158" s="1331"/>
      <c r="J158" s="1332"/>
      <c r="K158" s="1332"/>
      <c r="L158" s="17"/>
      <c r="M158" s="187" t="s">
        <v>48</v>
      </c>
      <c r="N158" s="17"/>
      <c r="O158" s="188">
        <f t="shared" si="11"/>
        <v>0</v>
      </c>
    </row>
    <row r="159" spans="1:15" ht="20.100000000000001" customHeight="1">
      <c r="A159" s="1331"/>
      <c r="B159" s="1332"/>
      <c r="C159" s="1332"/>
      <c r="D159" s="17"/>
      <c r="E159" s="187" t="s">
        <v>48</v>
      </c>
      <c r="F159" s="17"/>
      <c r="G159" s="188">
        <f t="shared" si="10"/>
        <v>0</v>
      </c>
      <c r="H159" s="173"/>
      <c r="I159" s="1331"/>
      <c r="J159" s="1332"/>
      <c r="K159" s="1332"/>
      <c r="L159" s="17"/>
      <c r="M159" s="187" t="s">
        <v>48</v>
      </c>
      <c r="N159" s="17"/>
      <c r="O159" s="188">
        <f t="shared" si="11"/>
        <v>0</v>
      </c>
    </row>
    <row r="160" spans="1:15" ht="20.100000000000001" customHeight="1">
      <c r="A160" s="1331"/>
      <c r="B160" s="1332"/>
      <c r="C160" s="1332"/>
      <c r="D160" s="17"/>
      <c r="E160" s="187" t="s">
        <v>48</v>
      </c>
      <c r="F160" s="17"/>
      <c r="G160" s="188">
        <f t="shared" si="10"/>
        <v>0</v>
      </c>
      <c r="H160" s="173"/>
      <c r="I160" s="1331"/>
      <c r="J160" s="1332"/>
      <c r="K160" s="1332"/>
      <c r="L160" s="17"/>
      <c r="M160" s="187" t="s">
        <v>48</v>
      </c>
      <c r="N160" s="17"/>
      <c r="O160" s="188">
        <f t="shared" si="11"/>
        <v>0</v>
      </c>
    </row>
    <row r="161" spans="1:16" ht="20.100000000000001" customHeight="1">
      <c r="A161" s="1331"/>
      <c r="B161" s="1332"/>
      <c r="C161" s="1332"/>
      <c r="D161" s="17"/>
      <c r="E161" s="187" t="s">
        <v>48</v>
      </c>
      <c r="F161" s="17"/>
      <c r="G161" s="188">
        <f t="shared" si="10"/>
        <v>0</v>
      </c>
      <c r="H161" s="173"/>
      <c r="I161" s="1331"/>
      <c r="J161" s="1332"/>
      <c r="K161" s="1332"/>
      <c r="L161" s="17"/>
      <c r="M161" s="187" t="s">
        <v>48</v>
      </c>
      <c r="N161" s="17"/>
      <c r="O161" s="188">
        <f t="shared" si="11"/>
        <v>0</v>
      </c>
    </row>
    <row r="162" spans="1:16" ht="20.100000000000001" customHeight="1">
      <c r="A162" s="1331"/>
      <c r="B162" s="1332"/>
      <c r="C162" s="1332"/>
      <c r="D162" s="17"/>
      <c r="E162" s="187" t="s">
        <v>48</v>
      </c>
      <c r="F162" s="17"/>
      <c r="G162" s="188">
        <f t="shared" si="10"/>
        <v>0</v>
      </c>
      <c r="H162" s="173"/>
      <c r="I162" s="1331"/>
      <c r="J162" s="1332"/>
      <c r="K162" s="1332"/>
      <c r="L162" s="17"/>
      <c r="M162" s="187" t="s">
        <v>48</v>
      </c>
      <c r="N162" s="17"/>
      <c r="O162" s="188">
        <f t="shared" si="11"/>
        <v>0</v>
      </c>
    </row>
    <row r="163" spans="1:16" s="523" customFormat="1" ht="20.100000000000001" customHeight="1">
      <c r="A163" s="1380" t="s">
        <v>512</v>
      </c>
      <c r="B163" s="1381"/>
      <c r="C163" s="1382" t="s">
        <v>513</v>
      </c>
      <c r="D163" s="1382"/>
      <c r="E163" s="1382" t="s">
        <v>514</v>
      </c>
      <c r="F163" s="1382"/>
      <c r="G163" s="525" t="s">
        <v>515</v>
      </c>
      <c r="H163" s="522"/>
      <c r="I163" s="1380" t="s">
        <v>512</v>
      </c>
      <c r="J163" s="1381"/>
      <c r="K163" s="1382" t="s">
        <v>513</v>
      </c>
      <c r="L163" s="1382"/>
      <c r="M163" s="1382" t="s">
        <v>514</v>
      </c>
      <c r="N163" s="1382"/>
      <c r="O163" s="525" t="s">
        <v>515</v>
      </c>
      <c r="P163" s="161"/>
    </row>
    <row r="164" spans="1:16" s="523" customFormat="1" ht="20.100000000000001" customHeight="1">
      <c r="A164" s="1401" t="s">
        <v>516</v>
      </c>
      <c r="B164" s="1402"/>
      <c r="C164" s="1403"/>
      <c r="D164" s="1403"/>
      <c r="E164" s="1411"/>
      <c r="F164" s="1412"/>
      <c r="G164" s="524"/>
      <c r="H164" s="522"/>
      <c r="I164" s="1401" t="s">
        <v>516</v>
      </c>
      <c r="J164" s="1402"/>
      <c r="K164" s="1403"/>
      <c r="L164" s="1403"/>
      <c r="M164" s="1411"/>
      <c r="N164" s="1412"/>
      <c r="O164" s="524"/>
      <c r="P164" s="161"/>
    </row>
    <row r="165" spans="1:16" ht="20.100000000000001" customHeight="1">
      <c r="A165" s="1363" t="s">
        <v>69</v>
      </c>
      <c r="B165" s="1364"/>
      <c r="C165" s="1365"/>
      <c r="D165" s="189"/>
      <c r="E165" s="190" t="s">
        <v>48</v>
      </c>
      <c r="F165" s="18"/>
      <c r="G165" s="191">
        <v>0</v>
      </c>
      <c r="H165" s="173"/>
      <c r="I165" s="1363" t="s">
        <v>69</v>
      </c>
      <c r="J165" s="1364"/>
      <c r="K165" s="1365"/>
      <c r="L165" s="189"/>
      <c r="M165" s="190" t="s">
        <v>48</v>
      </c>
      <c r="N165" s="18"/>
      <c r="O165" s="191">
        <v>0</v>
      </c>
    </row>
    <row r="166" spans="1:16" ht="20.100000000000001" customHeight="1">
      <c r="A166" s="1318" t="s">
        <v>70</v>
      </c>
      <c r="B166" s="1366"/>
      <c r="C166" s="1366"/>
      <c r="D166" s="1366"/>
      <c r="E166" s="1366"/>
      <c r="F166" s="1319"/>
      <c r="G166" s="192">
        <f>SUM(G153:G162)</f>
        <v>0</v>
      </c>
      <c r="H166" s="173"/>
      <c r="I166" s="1318" t="s">
        <v>70</v>
      </c>
      <c r="J166" s="1366"/>
      <c r="K166" s="1366"/>
      <c r="L166" s="1366"/>
      <c r="M166" s="1366"/>
      <c r="N166" s="1319"/>
      <c r="O166" s="192">
        <f>SUM(O153:O162)</f>
        <v>0</v>
      </c>
    </row>
    <row r="167" spans="1:16" ht="20.100000000000001" customHeight="1">
      <c r="A167" s="1359" t="s">
        <v>232</v>
      </c>
      <c r="B167" s="1360"/>
      <c r="C167" s="1360"/>
      <c r="D167" s="1360"/>
      <c r="E167" s="1360"/>
      <c r="F167" s="1360"/>
      <c r="G167" s="19"/>
      <c r="H167" s="173"/>
      <c r="I167" s="1359" t="s">
        <v>232</v>
      </c>
      <c r="J167" s="1360"/>
      <c r="K167" s="1360"/>
      <c r="L167" s="1360"/>
      <c r="M167" s="1360"/>
      <c r="N167" s="1360"/>
      <c r="O167" s="19"/>
    </row>
    <row r="168" spans="1:16" ht="20.100000000000001" customHeight="1">
      <c r="A168" s="1333" t="s">
        <v>45</v>
      </c>
      <c r="B168" s="1334"/>
      <c r="C168" s="1334"/>
      <c r="D168" s="1334"/>
      <c r="E168" s="1334"/>
      <c r="F168" s="1334"/>
      <c r="G168" s="192">
        <f>G166+G167</f>
        <v>0</v>
      </c>
      <c r="H168" s="173"/>
      <c r="I168" s="1333" t="s">
        <v>45</v>
      </c>
      <c r="J168" s="1334"/>
      <c r="K168" s="1334"/>
      <c r="L168" s="1334"/>
      <c r="M168" s="1334"/>
      <c r="N168" s="1334"/>
      <c r="O168" s="192">
        <f>O166+O167</f>
        <v>0</v>
      </c>
    </row>
    <row r="169" spans="1:16" ht="20.100000000000001" customHeight="1">
      <c r="A169" s="161">
        <v>13</v>
      </c>
      <c r="I169" s="161">
        <v>14</v>
      </c>
    </row>
    <row r="170" spans="1:16" s="176" customFormat="1" ht="30" customHeight="1">
      <c r="A170" s="1361" t="s">
        <v>224</v>
      </c>
      <c r="B170" s="1362"/>
      <c r="C170" s="1383">
        <f>個表B!B78</f>
        <v>0</v>
      </c>
      <c r="D170" s="1384"/>
      <c r="E170" s="1385" t="s">
        <v>218</v>
      </c>
      <c r="F170" s="1386"/>
      <c r="G170" s="174">
        <f>個表B!B79</f>
        <v>0</v>
      </c>
      <c r="H170" s="175"/>
      <c r="I170" s="1361" t="s">
        <v>224</v>
      </c>
      <c r="J170" s="1362"/>
      <c r="K170" s="1383">
        <f>個表B!B83</f>
        <v>0</v>
      </c>
      <c r="L170" s="1384"/>
      <c r="M170" s="1385" t="s">
        <v>218</v>
      </c>
      <c r="N170" s="1386"/>
      <c r="O170" s="174">
        <f>個表B!B84</f>
        <v>0</v>
      </c>
      <c r="P170" s="193"/>
    </row>
    <row r="171" spans="1:16" s="176" customFormat="1" ht="30" customHeight="1">
      <c r="A171" s="1339" t="s">
        <v>230</v>
      </c>
      <c r="B171" s="1367"/>
      <c r="C171" s="1337" t="str">
        <f>IF(個表B!B81="","",個表B!B81)</f>
        <v/>
      </c>
      <c r="D171" s="1338"/>
      <c r="E171" s="1339" t="s">
        <v>56</v>
      </c>
      <c r="F171" s="1340"/>
      <c r="G171" s="14">
        <f>個表B!B80</f>
        <v>0</v>
      </c>
      <c r="H171" s="175"/>
      <c r="I171" s="1339" t="s">
        <v>230</v>
      </c>
      <c r="J171" s="1367"/>
      <c r="K171" s="1337" t="str">
        <f>IF(個表B!B86="","",個表B!B86)</f>
        <v/>
      </c>
      <c r="L171" s="1338"/>
      <c r="M171" s="1339" t="s">
        <v>56</v>
      </c>
      <c r="N171" s="1340"/>
      <c r="O171" s="14">
        <f>個表B!B85</f>
        <v>0</v>
      </c>
      <c r="P171" s="193"/>
    </row>
    <row r="172" spans="1:16" ht="20.100000000000001" customHeight="1">
      <c r="A172" s="1353" t="s">
        <v>57</v>
      </c>
      <c r="B172" s="1354"/>
      <c r="C172" s="1379"/>
      <c r="D172" s="1379"/>
      <c r="E172" s="1347"/>
      <c r="F172" s="1347"/>
      <c r="G172" s="1348"/>
      <c r="H172" s="173"/>
      <c r="I172" s="1353" t="s">
        <v>57</v>
      </c>
      <c r="J172" s="1354"/>
      <c r="K172" s="1379"/>
      <c r="L172" s="1379"/>
      <c r="M172" s="1347"/>
      <c r="N172" s="1347"/>
      <c r="O172" s="1348"/>
    </row>
    <row r="173" spans="1:16" ht="20.100000000000001" customHeight="1">
      <c r="A173" s="1318" t="s">
        <v>58</v>
      </c>
      <c r="B173" s="1319"/>
      <c r="C173" s="1320"/>
      <c r="D173" s="1321"/>
      <c r="E173" s="1322"/>
      <c r="F173" s="1323"/>
      <c r="G173" s="1324"/>
      <c r="I173" s="1318" t="s">
        <v>58</v>
      </c>
      <c r="J173" s="1319"/>
      <c r="K173" s="1320"/>
      <c r="L173" s="1321"/>
      <c r="M173" s="1322"/>
      <c r="N173" s="1323"/>
      <c r="O173" s="1324"/>
    </row>
    <row r="174" spans="1:16" ht="20.100000000000001" customHeight="1">
      <c r="A174" s="1325" t="s">
        <v>59</v>
      </c>
      <c r="B174" s="1326"/>
      <c r="C174" s="1327">
        <f>C172-C173</f>
        <v>0</v>
      </c>
      <c r="D174" s="1328"/>
      <c r="E174" s="1329" t="s">
        <v>60</v>
      </c>
      <c r="F174" s="1330"/>
      <c r="G174" s="177" t="str">
        <f>IF(C174*C175=0,"",C174*C175)</f>
        <v/>
      </c>
      <c r="H174" s="173"/>
      <c r="I174" s="1325" t="s">
        <v>59</v>
      </c>
      <c r="J174" s="1326"/>
      <c r="K174" s="1327">
        <f>K172-K173</f>
        <v>0</v>
      </c>
      <c r="L174" s="1328"/>
      <c r="M174" s="1329" t="s">
        <v>60</v>
      </c>
      <c r="N174" s="1330"/>
      <c r="O174" s="177" t="str">
        <f>IF(K174*K175=0,"",K174*K175)</f>
        <v/>
      </c>
    </row>
    <row r="175" spans="1:16" ht="20.100000000000001" customHeight="1">
      <c r="A175" s="1372" t="s">
        <v>61</v>
      </c>
      <c r="B175" s="1373"/>
      <c r="C175" s="1374">
        <f>個表B!C81</f>
        <v>0</v>
      </c>
      <c r="D175" s="1375"/>
      <c r="E175" s="178"/>
      <c r="F175" s="179"/>
      <c r="G175" s="180"/>
      <c r="H175" s="173"/>
      <c r="I175" s="1372" t="s">
        <v>61</v>
      </c>
      <c r="J175" s="1373"/>
      <c r="K175" s="1374">
        <f>個表B!C86</f>
        <v>0</v>
      </c>
      <c r="L175" s="1375"/>
      <c r="M175" s="178"/>
      <c r="N175" s="179"/>
      <c r="O175" s="180"/>
    </row>
    <row r="176" spans="1:16" ht="20.100000000000001" customHeight="1">
      <c r="A176" s="1333" t="s">
        <v>62</v>
      </c>
      <c r="B176" s="1334"/>
      <c r="C176" s="1368" t="str">
        <f>IF(G174="","",SUM(F180:F189))</f>
        <v/>
      </c>
      <c r="D176" s="1369"/>
      <c r="E176" s="1351" t="s">
        <v>63</v>
      </c>
      <c r="F176" s="1352"/>
      <c r="G176" s="181" t="str">
        <f>IF(G174="","",C176/G174)</f>
        <v/>
      </c>
      <c r="H176" s="173"/>
      <c r="I176" s="1333" t="s">
        <v>62</v>
      </c>
      <c r="J176" s="1334"/>
      <c r="K176" s="1368" t="str">
        <f>IF(O174="","",SUM(N180:N189))</f>
        <v/>
      </c>
      <c r="L176" s="1369"/>
      <c r="M176" s="1351" t="s">
        <v>63</v>
      </c>
      <c r="N176" s="1352"/>
      <c r="O176" s="181" t="str">
        <f>IF(O174="","",K176/O174)</f>
        <v/>
      </c>
    </row>
    <row r="177" spans="1:16" ht="20.100000000000001" customHeight="1">
      <c r="A177" s="1353" t="s">
        <v>64</v>
      </c>
      <c r="B177" s="1354"/>
      <c r="C177" s="1355" t="str">
        <f>IF(G174="","",SUM(F180:F192))</f>
        <v/>
      </c>
      <c r="D177" s="1356"/>
      <c r="E177" s="1357" t="s">
        <v>65</v>
      </c>
      <c r="F177" s="1358"/>
      <c r="G177" s="182" t="str">
        <f>IF(G174="","",C177/G174)</f>
        <v/>
      </c>
      <c r="H177" s="173"/>
      <c r="I177" s="1353" t="s">
        <v>64</v>
      </c>
      <c r="J177" s="1354"/>
      <c r="K177" s="1355" t="str">
        <f>IF(O174="","",SUM(N180:N192))</f>
        <v/>
      </c>
      <c r="L177" s="1356"/>
      <c r="M177" s="1357" t="s">
        <v>65</v>
      </c>
      <c r="N177" s="1358"/>
      <c r="O177" s="182" t="str">
        <f>IF(O174="","",K177/O174)</f>
        <v/>
      </c>
    </row>
    <row r="178" spans="1:16" ht="20.100000000000001" customHeight="1">
      <c r="A178" s="1341" t="s">
        <v>243</v>
      </c>
      <c r="B178" s="1342"/>
      <c r="C178" s="1342"/>
      <c r="D178" s="1342"/>
      <c r="E178" s="1342"/>
      <c r="F178" s="1342"/>
      <c r="G178" s="1343"/>
      <c r="H178" s="173"/>
      <c r="I178" s="1341" t="s">
        <v>243</v>
      </c>
      <c r="J178" s="1342"/>
      <c r="K178" s="1342"/>
      <c r="L178" s="1342"/>
      <c r="M178" s="1342"/>
      <c r="N178" s="1342"/>
      <c r="O178" s="1343"/>
    </row>
    <row r="179" spans="1:16" ht="20.100000000000001" customHeight="1">
      <c r="A179" s="1333" t="s">
        <v>66</v>
      </c>
      <c r="B179" s="1334"/>
      <c r="C179" s="1334"/>
      <c r="D179" s="183" t="s">
        <v>252</v>
      </c>
      <c r="E179" s="183" t="s">
        <v>48</v>
      </c>
      <c r="F179" s="183" t="s">
        <v>67</v>
      </c>
      <c r="G179" s="184" t="s">
        <v>68</v>
      </c>
      <c r="H179" s="173"/>
      <c r="I179" s="1333" t="s">
        <v>66</v>
      </c>
      <c r="J179" s="1334"/>
      <c r="K179" s="1334"/>
      <c r="L179" s="183" t="s">
        <v>252</v>
      </c>
      <c r="M179" s="183" t="s">
        <v>48</v>
      </c>
      <c r="N179" s="183" t="s">
        <v>67</v>
      </c>
      <c r="O179" s="184" t="s">
        <v>68</v>
      </c>
    </row>
    <row r="180" spans="1:16" ht="20.100000000000001" customHeight="1">
      <c r="A180" s="1335"/>
      <c r="B180" s="1336"/>
      <c r="C180" s="1336"/>
      <c r="D180" s="15"/>
      <c r="E180" s="185" t="s">
        <v>48</v>
      </c>
      <c r="F180" s="16"/>
      <c r="G180" s="186">
        <f>D180*F180</f>
        <v>0</v>
      </c>
      <c r="H180" s="173"/>
      <c r="I180" s="1335"/>
      <c r="J180" s="1336"/>
      <c r="K180" s="1336"/>
      <c r="L180" s="15"/>
      <c r="M180" s="185" t="s">
        <v>48</v>
      </c>
      <c r="N180" s="16"/>
      <c r="O180" s="186">
        <f>L180*N180</f>
        <v>0</v>
      </c>
    </row>
    <row r="181" spans="1:16" ht="20.100000000000001" customHeight="1">
      <c r="A181" s="1331"/>
      <c r="B181" s="1332"/>
      <c r="C181" s="1332"/>
      <c r="D181" s="17"/>
      <c r="E181" s="187" t="s">
        <v>48</v>
      </c>
      <c r="F181" s="17"/>
      <c r="G181" s="188">
        <f t="shared" ref="G181:G189" si="12">D181*F181</f>
        <v>0</v>
      </c>
      <c r="H181" s="173"/>
      <c r="I181" s="1331"/>
      <c r="J181" s="1332"/>
      <c r="K181" s="1332"/>
      <c r="L181" s="17"/>
      <c r="M181" s="187" t="s">
        <v>48</v>
      </c>
      <c r="N181" s="17"/>
      <c r="O181" s="188">
        <f t="shared" ref="O181:O189" si="13">L181*N181</f>
        <v>0</v>
      </c>
    </row>
    <row r="182" spans="1:16" ht="20.100000000000001" customHeight="1">
      <c r="A182" s="1331"/>
      <c r="B182" s="1332"/>
      <c r="C182" s="1332"/>
      <c r="D182" s="17"/>
      <c r="E182" s="187" t="s">
        <v>48</v>
      </c>
      <c r="F182" s="17"/>
      <c r="G182" s="188">
        <f t="shared" si="12"/>
        <v>0</v>
      </c>
      <c r="H182" s="173"/>
      <c r="I182" s="1331"/>
      <c r="J182" s="1332"/>
      <c r="K182" s="1332"/>
      <c r="L182" s="17"/>
      <c r="M182" s="187" t="s">
        <v>48</v>
      </c>
      <c r="N182" s="17"/>
      <c r="O182" s="188">
        <f t="shared" si="13"/>
        <v>0</v>
      </c>
    </row>
    <row r="183" spans="1:16" ht="20.100000000000001" customHeight="1">
      <c r="A183" s="1331"/>
      <c r="B183" s="1332"/>
      <c r="C183" s="1332"/>
      <c r="D183" s="17"/>
      <c r="E183" s="187" t="s">
        <v>48</v>
      </c>
      <c r="F183" s="17"/>
      <c r="G183" s="188">
        <f t="shared" si="12"/>
        <v>0</v>
      </c>
      <c r="H183" s="173"/>
      <c r="I183" s="1331"/>
      <c r="J183" s="1332"/>
      <c r="K183" s="1332"/>
      <c r="L183" s="17"/>
      <c r="M183" s="187" t="s">
        <v>48</v>
      </c>
      <c r="N183" s="17"/>
      <c r="O183" s="188">
        <f t="shared" si="13"/>
        <v>0</v>
      </c>
    </row>
    <row r="184" spans="1:16" ht="20.100000000000001" customHeight="1">
      <c r="A184" s="1331"/>
      <c r="B184" s="1332"/>
      <c r="C184" s="1332"/>
      <c r="D184" s="17"/>
      <c r="E184" s="187" t="s">
        <v>48</v>
      </c>
      <c r="F184" s="17"/>
      <c r="G184" s="188">
        <f t="shared" si="12"/>
        <v>0</v>
      </c>
      <c r="H184" s="173"/>
      <c r="I184" s="1331"/>
      <c r="J184" s="1332"/>
      <c r="K184" s="1332"/>
      <c r="L184" s="17"/>
      <c r="M184" s="187" t="s">
        <v>48</v>
      </c>
      <c r="N184" s="17"/>
      <c r="O184" s="188">
        <f t="shared" si="13"/>
        <v>0</v>
      </c>
    </row>
    <row r="185" spans="1:16" ht="20.100000000000001" customHeight="1">
      <c r="A185" s="1331"/>
      <c r="B185" s="1332"/>
      <c r="C185" s="1332"/>
      <c r="D185" s="17"/>
      <c r="E185" s="187" t="s">
        <v>48</v>
      </c>
      <c r="F185" s="17"/>
      <c r="G185" s="188">
        <f t="shared" si="12"/>
        <v>0</v>
      </c>
      <c r="H185" s="173"/>
      <c r="I185" s="1331"/>
      <c r="J185" s="1332"/>
      <c r="K185" s="1332"/>
      <c r="L185" s="17"/>
      <c r="M185" s="187" t="s">
        <v>48</v>
      </c>
      <c r="N185" s="17"/>
      <c r="O185" s="188">
        <f t="shared" si="13"/>
        <v>0</v>
      </c>
    </row>
    <row r="186" spans="1:16" ht="20.100000000000001" customHeight="1">
      <c r="A186" s="1331"/>
      <c r="B186" s="1332"/>
      <c r="C186" s="1332"/>
      <c r="D186" s="17"/>
      <c r="E186" s="187" t="s">
        <v>48</v>
      </c>
      <c r="F186" s="17"/>
      <c r="G186" s="188">
        <f t="shared" si="12"/>
        <v>0</v>
      </c>
      <c r="H186" s="173"/>
      <c r="I186" s="1331"/>
      <c r="J186" s="1332"/>
      <c r="K186" s="1332"/>
      <c r="L186" s="17"/>
      <c r="M186" s="187" t="s">
        <v>48</v>
      </c>
      <c r="N186" s="17"/>
      <c r="O186" s="188">
        <f t="shared" si="13"/>
        <v>0</v>
      </c>
    </row>
    <row r="187" spans="1:16" ht="20.100000000000001" customHeight="1">
      <c r="A187" s="1331"/>
      <c r="B187" s="1332"/>
      <c r="C187" s="1332"/>
      <c r="D187" s="17"/>
      <c r="E187" s="187" t="s">
        <v>48</v>
      </c>
      <c r="F187" s="17"/>
      <c r="G187" s="188">
        <f t="shared" si="12"/>
        <v>0</v>
      </c>
      <c r="H187" s="173"/>
      <c r="I187" s="1331"/>
      <c r="J187" s="1332"/>
      <c r="K187" s="1332"/>
      <c r="L187" s="17"/>
      <c r="M187" s="187" t="s">
        <v>48</v>
      </c>
      <c r="N187" s="17"/>
      <c r="O187" s="188">
        <f t="shared" si="13"/>
        <v>0</v>
      </c>
    </row>
    <row r="188" spans="1:16" ht="20.100000000000001" customHeight="1">
      <c r="A188" s="1331"/>
      <c r="B188" s="1332"/>
      <c r="C188" s="1332"/>
      <c r="D188" s="17"/>
      <c r="E188" s="187" t="s">
        <v>48</v>
      </c>
      <c r="F188" s="17"/>
      <c r="G188" s="188">
        <f t="shared" si="12"/>
        <v>0</v>
      </c>
      <c r="H188" s="173"/>
      <c r="I188" s="1331"/>
      <c r="J188" s="1332"/>
      <c r="K188" s="1332"/>
      <c r="L188" s="17"/>
      <c r="M188" s="187" t="s">
        <v>48</v>
      </c>
      <c r="N188" s="17"/>
      <c r="O188" s="188">
        <f t="shared" si="13"/>
        <v>0</v>
      </c>
    </row>
    <row r="189" spans="1:16" ht="20.100000000000001" customHeight="1">
      <c r="A189" s="1331"/>
      <c r="B189" s="1332"/>
      <c r="C189" s="1332"/>
      <c r="D189" s="17"/>
      <c r="E189" s="187" t="s">
        <v>48</v>
      </c>
      <c r="F189" s="17"/>
      <c r="G189" s="188">
        <f t="shared" si="12"/>
        <v>0</v>
      </c>
      <c r="H189" s="173"/>
      <c r="I189" s="1331"/>
      <c r="J189" s="1332"/>
      <c r="K189" s="1332"/>
      <c r="L189" s="17"/>
      <c r="M189" s="187" t="s">
        <v>48</v>
      </c>
      <c r="N189" s="17"/>
      <c r="O189" s="188">
        <f t="shared" si="13"/>
        <v>0</v>
      </c>
    </row>
    <row r="190" spans="1:16" s="523" customFormat="1" ht="20.100000000000001" customHeight="1">
      <c r="A190" s="1380" t="s">
        <v>512</v>
      </c>
      <c r="B190" s="1381"/>
      <c r="C190" s="1382" t="s">
        <v>513</v>
      </c>
      <c r="D190" s="1382"/>
      <c r="E190" s="1382" t="s">
        <v>514</v>
      </c>
      <c r="F190" s="1382"/>
      <c r="G190" s="525" t="s">
        <v>515</v>
      </c>
      <c r="H190" s="522"/>
      <c r="I190" s="1380" t="s">
        <v>512</v>
      </c>
      <c r="J190" s="1381"/>
      <c r="K190" s="1382" t="s">
        <v>513</v>
      </c>
      <c r="L190" s="1382"/>
      <c r="M190" s="1382" t="s">
        <v>514</v>
      </c>
      <c r="N190" s="1382"/>
      <c r="O190" s="525" t="s">
        <v>515</v>
      </c>
      <c r="P190" s="161"/>
    </row>
    <row r="191" spans="1:16" s="523" customFormat="1" ht="20.100000000000001" customHeight="1">
      <c r="A191" s="1401" t="s">
        <v>516</v>
      </c>
      <c r="B191" s="1402"/>
      <c r="C191" s="1403"/>
      <c r="D191" s="1403"/>
      <c r="E191" s="1411"/>
      <c r="F191" s="1412"/>
      <c r="G191" s="524"/>
      <c r="H191" s="522"/>
      <c r="I191" s="1401" t="s">
        <v>516</v>
      </c>
      <c r="J191" s="1402"/>
      <c r="K191" s="1403"/>
      <c r="L191" s="1403"/>
      <c r="M191" s="1411"/>
      <c r="N191" s="1412"/>
      <c r="O191" s="524"/>
      <c r="P191" s="161"/>
    </row>
    <row r="192" spans="1:16" ht="20.100000000000001" customHeight="1">
      <c r="A192" s="1363" t="s">
        <v>69</v>
      </c>
      <c r="B192" s="1364"/>
      <c r="C192" s="1365"/>
      <c r="D192" s="189"/>
      <c r="E192" s="190" t="s">
        <v>48</v>
      </c>
      <c r="F192" s="18"/>
      <c r="G192" s="191">
        <v>0</v>
      </c>
      <c r="H192" s="173"/>
      <c r="I192" s="1363" t="s">
        <v>69</v>
      </c>
      <c r="J192" s="1364"/>
      <c r="K192" s="1365"/>
      <c r="L192" s="189"/>
      <c r="M192" s="190" t="s">
        <v>48</v>
      </c>
      <c r="N192" s="18"/>
      <c r="O192" s="191">
        <v>0</v>
      </c>
    </row>
    <row r="193" spans="1:16" ht="20.100000000000001" customHeight="1">
      <c r="A193" s="1318" t="s">
        <v>70</v>
      </c>
      <c r="B193" s="1366"/>
      <c r="C193" s="1366"/>
      <c r="D193" s="1366"/>
      <c r="E193" s="1366"/>
      <c r="F193" s="1319"/>
      <c r="G193" s="192">
        <f>SUM(G180:G189)</f>
        <v>0</v>
      </c>
      <c r="H193" s="173"/>
      <c r="I193" s="1318" t="s">
        <v>70</v>
      </c>
      <c r="J193" s="1366"/>
      <c r="K193" s="1366"/>
      <c r="L193" s="1366"/>
      <c r="M193" s="1366"/>
      <c r="N193" s="1319"/>
      <c r="O193" s="192">
        <f>SUM(O180:O189)</f>
        <v>0</v>
      </c>
    </row>
    <row r="194" spans="1:16" ht="20.100000000000001" customHeight="1">
      <c r="A194" s="1359" t="s">
        <v>232</v>
      </c>
      <c r="B194" s="1360"/>
      <c r="C194" s="1360"/>
      <c r="D194" s="1360"/>
      <c r="E194" s="1360"/>
      <c r="F194" s="1360"/>
      <c r="G194" s="19"/>
      <c r="H194" s="173"/>
      <c r="I194" s="1359" t="s">
        <v>232</v>
      </c>
      <c r="J194" s="1360"/>
      <c r="K194" s="1360"/>
      <c r="L194" s="1360"/>
      <c r="M194" s="1360"/>
      <c r="N194" s="1360"/>
      <c r="O194" s="19"/>
    </row>
    <row r="195" spans="1:16" ht="20.100000000000001" customHeight="1">
      <c r="A195" s="1333" t="s">
        <v>45</v>
      </c>
      <c r="B195" s="1334"/>
      <c r="C195" s="1334"/>
      <c r="D195" s="1334"/>
      <c r="E195" s="1334"/>
      <c r="F195" s="1334"/>
      <c r="G195" s="192">
        <f>G193+G194</f>
        <v>0</v>
      </c>
      <c r="H195" s="173"/>
      <c r="I195" s="1333" t="s">
        <v>45</v>
      </c>
      <c r="J195" s="1334"/>
      <c r="K195" s="1334"/>
      <c r="L195" s="1334"/>
      <c r="M195" s="1334"/>
      <c r="N195" s="1334"/>
      <c r="O195" s="192">
        <f>O193+O194</f>
        <v>0</v>
      </c>
    </row>
    <row r="196" spans="1:16" ht="20.100000000000001" customHeight="1">
      <c r="A196" s="161">
        <v>15</v>
      </c>
      <c r="I196" s="161">
        <v>16</v>
      </c>
    </row>
    <row r="197" spans="1:16" s="176" customFormat="1" ht="30" customHeight="1">
      <c r="A197" s="1361" t="s">
        <v>224</v>
      </c>
      <c r="B197" s="1362"/>
      <c r="C197" s="1383">
        <f>個表B!B88</f>
        <v>0</v>
      </c>
      <c r="D197" s="1384"/>
      <c r="E197" s="1385" t="s">
        <v>218</v>
      </c>
      <c r="F197" s="1386"/>
      <c r="G197" s="174">
        <f>個表B!B89</f>
        <v>0</v>
      </c>
      <c r="H197" s="175"/>
      <c r="I197" s="1361" t="s">
        <v>224</v>
      </c>
      <c r="J197" s="1362"/>
      <c r="K197" s="1383">
        <f>個表B!B98</f>
        <v>0</v>
      </c>
      <c r="L197" s="1384"/>
      <c r="M197" s="1385" t="s">
        <v>218</v>
      </c>
      <c r="N197" s="1386"/>
      <c r="O197" s="174">
        <f>個表B!B99</f>
        <v>0</v>
      </c>
      <c r="P197" s="193"/>
    </row>
    <row r="198" spans="1:16" s="176" customFormat="1" ht="30" customHeight="1">
      <c r="A198" s="1339" t="s">
        <v>230</v>
      </c>
      <c r="B198" s="1367"/>
      <c r="C198" s="1337" t="str">
        <f>IF(個表B!B91="","",個表B!B91)</f>
        <v/>
      </c>
      <c r="D198" s="1338"/>
      <c r="E198" s="1339" t="s">
        <v>56</v>
      </c>
      <c r="F198" s="1340"/>
      <c r="G198" s="14">
        <f>個表B!B90</f>
        <v>0</v>
      </c>
      <c r="H198" s="175"/>
      <c r="I198" s="1339" t="s">
        <v>230</v>
      </c>
      <c r="J198" s="1367"/>
      <c r="K198" s="1337" t="str">
        <f>IF(個表B!B101="","",個表B!B101)</f>
        <v/>
      </c>
      <c r="L198" s="1338"/>
      <c r="M198" s="1339" t="s">
        <v>56</v>
      </c>
      <c r="N198" s="1340"/>
      <c r="O198" s="14">
        <f>個表B!B100</f>
        <v>0</v>
      </c>
      <c r="P198" s="193"/>
    </row>
    <row r="199" spans="1:16" ht="20.100000000000001" customHeight="1">
      <c r="A199" s="1353" t="s">
        <v>57</v>
      </c>
      <c r="B199" s="1354"/>
      <c r="C199" s="1379"/>
      <c r="D199" s="1379"/>
      <c r="E199" s="1347"/>
      <c r="F199" s="1347"/>
      <c r="G199" s="1348"/>
      <c r="H199" s="173"/>
      <c r="I199" s="1353" t="s">
        <v>57</v>
      </c>
      <c r="J199" s="1354"/>
      <c r="K199" s="1379"/>
      <c r="L199" s="1379"/>
      <c r="M199" s="1347"/>
      <c r="N199" s="1347"/>
      <c r="O199" s="1348"/>
    </row>
    <row r="200" spans="1:16" ht="20.100000000000001" customHeight="1">
      <c r="A200" s="1318" t="s">
        <v>58</v>
      </c>
      <c r="B200" s="1319"/>
      <c r="C200" s="1320"/>
      <c r="D200" s="1321"/>
      <c r="E200" s="1322"/>
      <c r="F200" s="1323"/>
      <c r="G200" s="1324"/>
      <c r="I200" s="1318" t="s">
        <v>58</v>
      </c>
      <c r="J200" s="1319"/>
      <c r="K200" s="1320"/>
      <c r="L200" s="1321"/>
      <c r="M200" s="1322"/>
      <c r="N200" s="1323"/>
      <c r="O200" s="1324"/>
    </row>
    <row r="201" spans="1:16" ht="20.100000000000001" customHeight="1">
      <c r="A201" s="1325" t="s">
        <v>59</v>
      </c>
      <c r="B201" s="1326"/>
      <c r="C201" s="1327">
        <f>C199-C200</f>
        <v>0</v>
      </c>
      <c r="D201" s="1328"/>
      <c r="E201" s="1329" t="s">
        <v>60</v>
      </c>
      <c r="F201" s="1330"/>
      <c r="G201" s="177" t="str">
        <f>IF(C201*C202=0,"",C201*C202)</f>
        <v/>
      </c>
      <c r="H201" s="173"/>
      <c r="I201" s="1325" t="s">
        <v>59</v>
      </c>
      <c r="J201" s="1326"/>
      <c r="K201" s="1327">
        <f>K199-K200</f>
        <v>0</v>
      </c>
      <c r="L201" s="1328"/>
      <c r="M201" s="1329" t="s">
        <v>60</v>
      </c>
      <c r="N201" s="1330"/>
      <c r="O201" s="177" t="str">
        <f>IF(K201*K202=0,"",K201*K202)</f>
        <v/>
      </c>
    </row>
    <row r="202" spans="1:16" ht="20.100000000000001" customHeight="1">
      <c r="A202" s="1372" t="s">
        <v>61</v>
      </c>
      <c r="B202" s="1373"/>
      <c r="C202" s="1374">
        <f>個表B!C91</f>
        <v>0</v>
      </c>
      <c r="D202" s="1375"/>
      <c r="E202" s="178"/>
      <c r="F202" s="179"/>
      <c r="G202" s="180"/>
      <c r="H202" s="173"/>
      <c r="I202" s="1372" t="s">
        <v>61</v>
      </c>
      <c r="J202" s="1373"/>
      <c r="K202" s="1374">
        <f>個表B!C101</f>
        <v>0</v>
      </c>
      <c r="L202" s="1375"/>
      <c r="M202" s="178"/>
      <c r="N202" s="179"/>
      <c r="O202" s="180"/>
    </row>
    <row r="203" spans="1:16" ht="20.100000000000001" customHeight="1">
      <c r="A203" s="1333" t="s">
        <v>62</v>
      </c>
      <c r="B203" s="1334"/>
      <c r="C203" s="1368" t="str">
        <f>IF(G201="","",SUM(F207:F216))</f>
        <v/>
      </c>
      <c r="D203" s="1369"/>
      <c r="E203" s="1351" t="s">
        <v>63</v>
      </c>
      <c r="F203" s="1352"/>
      <c r="G203" s="181" t="str">
        <f>IF(G201="","",C203/G201)</f>
        <v/>
      </c>
      <c r="H203" s="173"/>
      <c r="I203" s="1333" t="s">
        <v>62</v>
      </c>
      <c r="J203" s="1334"/>
      <c r="K203" s="1368" t="str">
        <f>IF(O201="","",SUM(N207:N216))</f>
        <v/>
      </c>
      <c r="L203" s="1369"/>
      <c r="M203" s="1351" t="s">
        <v>63</v>
      </c>
      <c r="N203" s="1352"/>
      <c r="O203" s="181" t="str">
        <f>IF(O201="","",K203/O201)</f>
        <v/>
      </c>
    </row>
    <row r="204" spans="1:16" ht="20.100000000000001" customHeight="1">
      <c r="A204" s="1353" t="s">
        <v>64</v>
      </c>
      <c r="B204" s="1354"/>
      <c r="C204" s="1355" t="str">
        <f>IF(G201="","",SUM(F207:F219))</f>
        <v/>
      </c>
      <c r="D204" s="1356"/>
      <c r="E204" s="1357" t="s">
        <v>65</v>
      </c>
      <c r="F204" s="1358"/>
      <c r="G204" s="182" t="str">
        <f>IF(G201="","",C204/G201)</f>
        <v/>
      </c>
      <c r="H204" s="173"/>
      <c r="I204" s="1353" t="s">
        <v>64</v>
      </c>
      <c r="J204" s="1354"/>
      <c r="K204" s="1355" t="str">
        <f>IF(O201="","",SUM(N207:N219))</f>
        <v/>
      </c>
      <c r="L204" s="1356"/>
      <c r="M204" s="1357" t="s">
        <v>65</v>
      </c>
      <c r="N204" s="1358"/>
      <c r="O204" s="182" t="str">
        <f>IF(O201="","",K204/O201)</f>
        <v/>
      </c>
    </row>
    <row r="205" spans="1:16" ht="20.100000000000001" customHeight="1">
      <c r="A205" s="1341" t="s">
        <v>243</v>
      </c>
      <c r="B205" s="1342"/>
      <c r="C205" s="1342"/>
      <c r="D205" s="1342"/>
      <c r="E205" s="1342"/>
      <c r="F205" s="1342"/>
      <c r="G205" s="1343"/>
      <c r="H205" s="173"/>
      <c r="I205" s="1341" t="s">
        <v>243</v>
      </c>
      <c r="J205" s="1342"/>
      <c r="K205" s="1342"/>
      <c r="L205" s="1342"/>
      <c r="M205" s="1342"/>
      <c r="N205" s="1342"/>
      <c r="O205" s="1343"/>
    </row>
    <row r="206" spans="1:16" ht="20.100000000000001" customHeight="1">
      <c r="A206" s="1333" t="s">
        <v>66</v>
      </c>
      <c r="B206" s="1334"/>
      <c r="C206" s="1334"/>
      <c r="D206" s="183" t="s">
        <v>252</v>
      </c>
      <c r="E206" s="183" t="s">
        <v>48</v>
      </c>
      <c r="F206" s="183" t="s">
        <v>67</v>
      </c>
      <c r="G206" s="184" t="s">
        <v>68</v>
      </c>
      <c r="H206" s="173"/>
      <c r="I206" s="1333" t="s">
        <v>66</v>
      </c>
      <c r="J206" s="1334"/>
      <c r="K206" s="1334"/>
      <c r="L206" s="183" t="s">
        <v>252</v>
      </c>
      <c r="M206" s="183" t="s">
        <v>48</v>
      </c>
      <c r="N206" s="183" t="s">
        <v>67</v>
      </c>
      <c r="O206" s="184" t="s">
        <v>68</v>
      </c>
    </row>
    <row r="207" spans="1:16" ht="20.100000000000001" customHeight="1">
      <c r="A207" s="1335"/>
      <c r="B207" s="1336"/>
      <c r="C207" s="1336"/>
      <c r="D207" s="15"/>
      <c r="E207" s="185" t="s">
        <v>48</v>
      </c>
      <c r="F207" s="16"/>
      <c r="G207" s="186">
        <f>D207*F207</f>
        <v>0</v>
      </c>
      <c r="H207" s="173"/>
      <c r="I207" s="1335"/>
      <c r="J207" s="1336"/>
      <c r="K207" s="1336"/>
      <c r="L207" s="15"/>
      <c r="M207" s="185" t="s">
        <v>48</v>
      </c>
      <c r="N207" s="16"/>
      <c r="O207" s="186">
        <f>L207*N207</f>
        <v>0</v>
      </c>
    </row>
    <row r="208" spans="1:16" ht="20.100000000000001" customHeight="1">
      <c r="A208" s="1331"/>
      <c r="B208" s="1332"/>
      <c r="C208" s="1332"/>
      <c r="D208" s="17"/>
      <c r="E208" s="187" t="s">
        <v>48</v>
      </c>
      <c r="F208" s="17"/>
      <c r="G208" s="188">
        <f t="shared" ref="G208:G216" si="14">D208*F208</f>
        <v>0</v>
      </c>
      <c r="H208" s="173"/>
      <c r="I208" s="1331"/>
      <c r="J208" s="1332"/>
      <c r="K208" s="1332"/>
      <c r="L208" s="17"/>
      <c r="M208" s="187" t="s">
        <v>48</v>
      </c>
      <c r="N208" s="17"/>
      <c r="O208" s="188">
        <f t="shared" ref="O208:O216" si="15">L208*N208</f>
        <v>0</v>
      </c>
    </row>
    <row r="209" spans="1:16" ht="20.100000000000001" customHeight="1">
      <c r="A209" s="1331"/>
      <c r="B209" s="1332"/>
      <c r="C209" s="1332"/>
      <c r="D209" s="17"/>
      <c r="E209" s="187" t="s">
        <v>48</v>
      </c>
      <c r="F209" s="17"/>
      <c r="G209" s="188">
        <f t="shared" si="14"/>
        <v>0</v>
      </c>
      <c r="H209" s="173"/>
      <c r="I209" s="1331"/>
      <c r="J209" s="1332"/>
      <c r="K209" s="1332"/>
      <c r="L209" s="17"/>
      <c r="M209" s="187" t="s">
        <v>48</v>
      </c>
      <c r="N209" s="17"/>
      <c r="O209" s="188">
        <f t="shared" si="15"/>
        <v>0</v>
      </c>
    </row>
    <row r="210" spans="1:16" ht="20.100000000000001" customHeight="1">
      <c r="A210" s="1331"/>
      <c r="B210" s="1332"/>
      <c r="C210" s="1332"/>
      <c r="D210" s="17"/>
      <c r="E210" s="187" t="s">
        <v>48</v>
      </c>
      <c r="F210" s="17"/>
      <c r="G210" s="188">
        <f t="shared" si="14"/>
        <v>0</v>
      </c>
      <c r="H210" s="173"/>
      <c r="I210" s="1331"/>
      <c r="J210" s="1332"/>
      <c r="K210" s="1332"/>
      <c r="L210" s="17"/>
      <c r="M210" s="187" t="s">
        <v>48</v>
      </c>
      <c r="N210" s="17"/>
      <c r="O210" s="188">
        <f t="shared" si="15"/>
        <v>0</v>
      </c>
    </row>
    <row r="211" spans="1:16" ht="20.100000000000001" customHeight="1">
      <c r="A211" s="1331"/>
      <c r="B211" s="1332"/>
      <c r="C211" s="1332"/>
      <c r="D211" s="17"/>
      <c r="E211" s="187" t="s">
        <v>48</v>
      </c>
      <c r="F211" s="17"/>
      <c r="G211" s="188">
        <f t="shared" si="14"/>
        <v>0</v>
      </c>
      <c r="H211" s="173"/>
      <c r="I211" s="1331"/>
      <c r="J211" s="1332"/>
      <c r="K211" s="1332"/>
      <c r="L211" s="17"/>
      <c r="M211" s="187" t="s">
        <v>48</v>
      </c>
      <c r="N211" s="17"/>
      <c r="O211" s="188">
        <f t="shared" si="15"/>
        <v>0</v>
      </c>
    </row>
    <row r="212" spans="1:16" ht="20.100000000000001" customHeight="1">
      <c r="A212" s="1331"/>
      <c r="B212" s="1332"/>
      <c r="C212" s="1332"/>
      <c r="D212" s="17"/>
      <c r="E212" s="187" t="s">
        <v>48</v>
      </c>
      <c r="F212" s="17"/>
      <c r="G212" s="188">
        <f t="shared" si="14"/>
        <v>0</v>
      </c>
      <c r="H212" s="173"/>
      <c r="I212" s="1331"/>
      <c r="J212" s="1332"/>
      <c r="K212" s="1332"/>
      <c r="L212" s="17"/>
      <c r="M212" s="187" t="s">
        <v>48</v>
      </c>
      <c r="N212" s="17"/>
      <c r="O212" s="188">
        <f t="shared" si="15"/>
        <v>0</v>
      </c>
    </row>
    <row r="213" spans="1:16" ht="20.100000000000001" customHeight="1">
      <c r="A213" s="1331"/>
      <c r="B213" s="1332"/>
      <c r="C213" s="1332"/>
      <c r="D213" s="17"/>
      <c r="E213" s="187" t="s">
        <v>48</v>
      </c>
      <c r="F213" s="17"/>
      <c r="G213" s="188">
        <f t="shared" si="14"/>
        <v>0</v>
      </c>
      <c r="H213" s="173"/>
      <c r="I213" s="1331"/>
      <c r="J213" s="1332"/>
      <c r="K213" s="1332"/>
      <c r="L213" s="17"/>
      <c r="M213" s="187" t="s">
        <v>48</v>
      </c>
      <c r="N213" s="17"/>
      <c r="O213" s="188">
        <f t="shared" si="15"/>
        <v>0</v>
      </c>
    </row>
    <row r="214" spans="1:16" ht="20.100000000000001" customHeight="1">
      <c r="A214" s="1331"/>
      <c r="B214" s="1332"/>
      <c r="C214" s="1332"/>
      <c r="D214" s="17"/>
      <c r="E214" s="187" t="s">
        <v>48</v>
      </c>
      <c r="F214" s="17"/>
      <c r="G214" s="188">
        <f t="shared" si="14"/>
        <v>0</v>
      </c>
      <c r="H214" s="173"/>
      <c r="I214" s="1331"/>
      <c r="J214" s="1332"/>
      <c r="K214" s="1332"/>
      <c r="L214" s="17"/>
      <c r="M214" s="187" t="s">
        <v>48</v>
      </c>
      <c r="N214" s="17"/>
      <c r="O214" s="188">
        <f t="shared" si="15"/>
        <v>0</v>
      </c>
    </row>
    <row r="215" spans="1:16" ht="20.100000000000001" customHeight="1">
      <c r="A215" s="1331"/>
      <c r="B215" s="1332"/>
      <c r="C215" s="1332"/>
      <c r="D215" s="17"/>
      <c r="E215" s="187" t="s">
        <v>48</v>
      </c>
      <c r="F215" s="17"/>
      <c r="G215" s="188">
        <f t="shared" si="14"/>
        <v>0</v>
      </c>
      <c r="H215" s="173"/>
      <c r="I215" s="1331"/>
      <c r="J215" s="1332"/>
      <c r="K215" s="1332"/>
      <c r="L215" s="17"/>
      <c r="M215" s="187" t="s">
        <v>48</v>
      </c>
      <c r="N215" s="17"/>
      <c r="O215" s="188">
        <f t="shared" si="15"/>
        <v>0</v>
      </c>
    </row>
    <row r="216" spans="1:16" ht="20.100000000000001" customHeight="1">
      <c r="A216" s="1331"/>
      <c r="B216" s="1332"/>
      <c r="C216" s="1332"/>
      <c r="D216" s="17"/>
      <c r="E216" s="187" t="s">
        <v>48</v>
      </c>
      <c r="F216" s="17"/>
      <c r="G216" s="188">
        <f t="shared" si="14"/>
        <v>0</v>
      </c>
      <c r="H216" s="173"/>
      <c r="I216" s="1331"/>
      <c r="J216" s="1332"/>
      <c r="K216" s="1332"/>
      <c r="L216" s="17"/>
      <c r="M216" s="187" t="s">
        <v>48</v>
      </c>
      <c r="N216" s="17"/>
      <c r="O216" s="188">
        <f t="shared" si="15"/>
        <v>0</v>
      </c>
    </row>
    <row r="217" spans="1:16" s="523" customFormat="1" ht="20.100000000000001" customHeight="1">
      <c r="A217" s="1380" t="s">
        <v>512</v>
      </c>
      <c r="B217" s="1381"/>
      <c r="C217" s="1382" t="s">
        <v>513</v>
      </c>
      <c r="D217" s="1382"/>
      <c r="E217" s="1382" t="s">
        <v>514</v>
      </c>
      <c r="F217" s="1382"/>
      <c r="G217" s="525" t="s">
        <v>515</v>
      </c>
      <c r="H217" s="522"/>
      <c r="I217" s="1380" t="s">
        <v>512</v>
      </c>
      <c r="J217" s="1381"/>
      <c r="K217" s="1382" t="s">
        <v>513</v>
      </c>
      <c r="L217" s="1382"/>
      <c r="M217" s="1382" t="s">
        <v>514</v>
      </c>
      <c r="N217" s="1382"/>
      <c r="O217" s="525" t="s">
        <v>515</v>
      </c>
      <c r="P217" s="161"/>
    </row>
    <row r="218" spans="1:16" s="523" customFormat="1" ht="20.100000000000001" customHeight="1">
      <c r="A218" s="1401" t="s">
        <v>516</v>
      </c>
      <c r="B218" s="1402"/>
      <c r="C218" s="1403"/>
      <c r="D218" s="1403"/>
      <c r="E218" s="1411"/>
      <c r="F218" s="1412"/>
      <c r="G218" s="524"/>
      <c r="H218" s="522"/>
      <c r="I218" s="1401" t="s">
        <v>516</v>
      </c>
      <c r="J218" s="1402"/>
      <c r="K218" s="1403"/>
      <c r="L218" s="1403"/>
      <c r="M218" s="1411"/>
      <c r="N218" s="1412"/>
      <c r="O218" s="524"/>
      <c r="P218" s="161"/>
    </row>
    <row r="219" spans="1:16" ht="20.100000000000001" customHeight="1">
      <c r="A219" s="1363" t="s">
        <v>69</v>
      </c>
      <c r="B219" s="1364"/>
      <c r="C219" s="1365"/>
      <c r="D219" s="189"/>
      <c r="E219" s="190" t="s">
        <v>48</v>
      </c>
      <c r="F219" s="18"/>
      <c r="G219" s="191">
        <v>0</v>
      </c>
      <c r="H219" s="173"/>
      <c r="I219" s="1363" t="s">
        <v>69</v>
      </c>
      <c r="J219" s="1364"/>
      <c r="K219" s="1365"/>
      <c r="L219" s="189"/>
      <c r="M219" s="190" t="s">
        <v>48</v>
      </c>
      <c r="N219" s="18"/>
      <c r="O219" s="191">
        <v>0</v>
      </c>
    </row>
    <row r="220" spans="1:16" ht="20.100000000000001" customHeight="1">
      <c r="A220" s="1318" t="s">
        <v>70</v>
      </c>
      <c r="B220" s="1366"/>
      <c r="C220" s="1366"/>
      <c r="D220" s="1366"/>
      <c r="E220" s="1366"/>
      <c r="F220" s="1319"/>
      <c r="G220" s="192">
        <f>SUM(G207:G216)</f>
        <v>0</v>
      </c>
      <c r="H220" s="173"/>
      <c r="I220" s="1318" t="s">
        <v>70</v>
      </c>
      <c r="J220" s="1366"/>
      <c r="K220" s="1366"/>
      <c r="L220" s="1366"/>
      <c r="M220" s="1366"/>
      <c r="N220" s="1319"/>
      <c r="O220" s="192">
        <f>SUM(O207:O216)</f>
        <v>0</v>
      </c>
    </row>
    <row r="221" spans="1:16" ht="20.100000000000001" customHeight="1">
      <c r="A221" s="1359" t="s">
        <v>232</v>
      </c>
      <c r="B221" s="1360"/>
      <c r="C221" s="1360"/>
      <c r="D221" s="1360"/>
      <c r="E221" s="1360"/>
      <c r="F221" s="1360"/>
      <c r="G221" s="19"/>
      <c r="H221" s="173"/>
      <c r="I221" s="1359" t="s">
        <v>232</v>
      </c>
      <c r="J221" s="1360"/>
      <c r="K221" s="1360"/>
      <c r="L221" s="1360"/>
      <c r="M221" s="1360"/>
      <c r="N221" s="1360"/>
      <c r="O221" s="19"/>
    </row>
    <row r="222" spans="1:16" ht="20.100000000000001" customHeight="1">
      <c r="A222" s="1333" t="s">
        <v>45</v>
      </c>
      <c r="B222" s="1334"/>
      <c r="C222" s="1334"/>
      <c r="D222" s="1334"/>
      <c r="E222" s="1334"/>
      <c r="F222" s="1334"/>
      <c r="G222" s="192">
        <f>G220+G221</f>
        <v>0</v>
      </c>
      <c r="H222" s="173"/>
      <c r="I222" s="1333" t="s">
        <v>45</v>
      </c>
      <c r="J222" s="1334"/>
      <c r="K222" s="1334"/>
      <c r="L222" s="1334"/>
      <c r="M222" s="1334"/>
      <c r="N222" s="1334"/>
      <c r="O222" s="192">
        <f>O220+O221</f>
        <v>0</v>
      </c>
    </row>
    <row r="223" spans="1:16" ht="20.100000000000001" customHeight="1">
      <c r="A223" s="161">
        <v>17</v>
      </c>
      <c r="I223" s="161">
        <v>18</v>
      </c>
    </row>
    <row r="224" spans="1:16" s="176" customFormat="1" ht="30" customHeight="1">
      <c r="A224" s="1361" t="s">
        <v>224</v>
      </c>
      <c r="B224" s="1362"/>
      <c r="C224" s="1383">
        <f>個表B!B103</f>
        <v>0</v>
      </c>
      <c r="D224" s="1384"/>
      <c r="E224" s="1385" t="s">
        <v>218</v>
      </c>
      <c r="F224" s="1386"/>
      <c r="G224" s="174">
        <f>個表B!B104</f>
        <v>0</v>
      </c>
      <c r="H224" s="175"/>
      <c r="I224" s="1361" t="s">
        <v>224</v>
      </c>
      <c r="J224" s="1362"/>
      <c r="K224" s="1383">
        <f>個表B!B108</f>
        <v>0</v>
      </c>
      <c r="L224" s="1384"/>
      <c r="M224" s="1385" t="s">
        <v>218</v>
      </c>
      <c r="N224" s="1386"/>
      <c r="O224" s="174">
        <f>個表B!B109</f>
        <v>0</v>
      </c>
      <c r="P224" s="193"/>
    </row>
    <row r="225" spans="1:16" s="176" customFormat="1" ht="30" customHeight="1">
      <c r="A225" s="1339" t="s">
        <v>230</v>
      </c>
      <c r="B225" s="1367"/>
      <c r="C225" s="1337" t="str">
        <f>IF(個表B!B106="","",個表B!B106)</f>
        <v/>
      </c>
      <c r="D225" s="1338"/>
      <c r="E225" s="1339" t="s">
        <v>56</v>
      </c>
      <c r="F225" s="1340"/>
      <c r="G225" s="14">
        <f>個表B!B105</f>
        <v>0</v>
      </c>
      <c r="H225" s="175"/>
      <c r="I225" s="1339" t="s">
        <v>230</v>
      </c>
      <c r="J225" s="1367"/>
      <c r="K225" s="1337" t="str">
        <f>IF(個表B!B111="","",個表B!B111)</f>
        <v/>
      </c>
      <c r="L225" s="1338"/>
      <c r="M225" s="1339" t="s">
        <v>56</v>
      </c>
      <c r="N225" s="1340"/>
      <c r="O225" s="14">
        <f>個表B!B110</f>
        <v>0</v>
      </c>
      <c r="P225" s="193"/>
    </row>
    <row r="226" spans="1:16" ht="20.100000000000001" customHeight="1">
      <c r="A226" s="1353" t="s">
        <v>57</v>
      </c>
      <c r="B226" s="1354"/>
      <c r="C226" s="1379"/>
      <c r="D226" s="1379"/>
      <c r="E226" s="1347"/>
      <c r="F226" s="1347"/>
      <c r="G226" s="1348"/>
      <c r="H226" s="173"/>
      <c r="I226" s="1353" t="s">
        <v>57</v>
      </c>
      <c r="J226" s="1354"/>
      <c r="K226" s="1379"/>
      <c r="L226" s="1379"/>
      <c r="M226" s="1347"/>
      <c r="N226" s="1347"/>
      <c r="O226" s="1348"/>
    </row>
    <row r="227" spans="1:16" ht="20.100000000000001" customHeight="1">
      <c r="A227" s="1318" t="s">
        <v>58</v>
      </c>
      <c r="B227" s="1319"/>
      <c r="C227" s="1320"/>
      <c r="D227" s="1321"/>
      <c r="E227" s="1322"/>
      <c r="F227" s="1323"/>
      <c r="G227" s="1324"/>
      <c r="I227" s="1318" t="s">
        <v>58</v>
      </c>
      <c r="J227" s="1319"/>
      <c r="K227" s="1320"/>
      <c r="L227" s="1321"/>
      <c r="M227" s="1322"/>
      <c r="N227" s="1323"/>
      <c r="O227" s="1324"/>
    </row>
    <row r="228" spans="1:16" ht="20.100000000000001" customHeight="1">
      <c r="A228" s="1325" t="s">
        <v>59</v>
      </c>
      <c r="B228" s="1326"/>
      <c r="C228" s="1327">
        <f>C226-C227</f>
        <v>0</v>
      </c>
      <c r="D228" s="1328"/>
      <c r="E228" s="1329" t="s">
        <v>60</v>
      </c>
      <c r="F228" s="1330"/>
      <c r="G228" s="177" t="str">
        <f>IF(C228*C229=0,"",C228*C229)</f>
        <v/>
      </c>
      <c r="H228" s="173"/>
      <c r="I228" s="1325" t="s">
        <v>59</v>
      </c>
      <c r="J228" s="1326"/>
      <c r="K228" s="1327">
        <f>K226-K227</f>
        <v>0</v>
      </c>
      <c r="L228" s="1328"/>
      <c r="M228" s="1329" t="s">
        <v>60</v>
      </c>
      <c r="N228" s="1330"/>
      <c r="O228" s="177" t="str">
        <f>IF(K228*K229=0,"",K228*K229)</f>
        <v/>
      </c>
    </row>
    <row r="229" spans="1:16" ht="20.100000000000001" customHeight="1">
      <c r="A229" s="1372" t="s">
        <v>61</v>
      </c>
      <c r="B229" s="1373"/>
      <c r="C229" s="1374">
        <f>個表B!C106</f>
        <v>0</v>
      </c>
      <c r="D229" s="1375"/>
      <c r="E229" s="178"/>
      <c r="F229" s="179"/>
      <c r="G229" s="180"/>
      <c r="H229" s="173"/>
      <c r="I229" s="1372" t="s">
        <v>61</v>
      </c>
      <c r="J229" s="1373"/>
      <c r="K229" s="1374">
        <f>個表B!C111</f>
        <v>0</v>
      </c>
      <c r="L229" s="1375"/>
      <c r="M229" s="178"/>
      <c r="N229" s="179"/>
      <c r="O229" s="180"/>
    </row>
    <row r="230" spans="1:16" ht="20.100000000000001" customHeight="1">
      <c r="A230" s="1333" t="s">
        <v>62</v>
      </c>
      <c r="B230" s="1334"/>
      <c r="C230" s="1368" t="str">
        <f>IF(G228="","",SUM(F234:F243))</f>
        <v/>
      </c>
      <c r="D230" s="1369"/>
      <c r="E230" s="1351" t="s">
        <v>63</v>
      </c>
      <c r="F230" s="1352"/>
      <c r="G230" s="181" t="str">
        <f>IF(G228="","",C230/G228)</f>
        <v/>
      </c>
      <c r="H230" s="173"/>
      <c r="I230" s="1333" t="s">
        <v>62</v>
      </c>
      <c r="J230" s="1334"/>
      <c r="K230" s="1368" t="str">
        <f>IF(O228="","",SUM(N234:N243))</f>
        <v/>
      </c>
      <c r="L230" s="1369"/>
      <c r="M230" s="1351" t="s">
        <v>63</v>
      </c>
      <c r="N230" s="1352"/>
      <c r="O230" s="181" t="str">
        <f>IF(O228="","",K230/O228)</f>
        <v/>
      </c>
    </row>
    <row r="231" spans="1:16" ht="20.100000000000001" customHeight="1">
      <c r="A231" s="1353" t="s">
        <v>64</v>
      </c>
      <c r="B231" s="1354"/>
      <c r="C231" s="1355" t="str">
        <f>IF(G228="","",SUM(F234:F246))</f>
        <v/>
      </c>
      <c r="D231" s="1356"/>
      <c r="E231" s="1357" t="s">
        <v>65</v>
      </c>
      <c r="F231" s="1358"/>
      <c r="G231" s="182" t="str">
        <f>IF(G228="","",C231/G228)</f>
        <v/>
      </c>
      <c r="H231" s="173"/>
      <c r="I231" s="1353" t="s">
        <v>64</v>
      </c>
      <c r="J231" s="1354"/>
      <c r="K231" s="1355" t="str">
        <f>IF(O228="","",SUM(N234:N246))</f>
        <v/>
      </c>
      <c r="L231" s="1356"/>
      <c r="M231" s="1357" t="s">
        <v>65</v>
      </c>
      <c r="N231" s="1358"/>
      <c r="O231" s="182" t="str">
        <f>IF(O228="","",K231/O228)</f>
        <v/>
      </c>
    </row>
    <row r="232" spans="1:16" ht="20.100000000000001" customHeight="1">
      <c r="A232" s="1341" t="s">
        <v>243</v>
      </c>
      <c r="B232" s="1342"/>
      <c r="C232" s="1342"/>
      <c r="D232" s="1342"/>
      <c r="E232" s="1342"/>
      <c r="F232" s="1342"/>
      <c r="G232" s="1343"/>
      <c r="H232" s="173"/>
      <c r="I232" s="1341" t="s">
        <v>243</v>
      </c>
      <c r="J232" s="1342"/>
      <c r="K232" s="1342"/>
      <c r="L232" s="1342"/>
      <c r="M232" s="1342"/>
      <c r="N232" s="1342"/>
      <c r="O232" s="1343"/>
    </row>
    <row r="233" spans="1:16" ht="20.100000000000001" customHeight="1">
      <c r="A233" s="1333" t="s">
        <v>66</v>
      </c>
      <c r="B233" s="1334"/>
      <c r="C233" s="1334"/>
      <c r="D233" s="183" t="s">
        <v>252</v>
      </c>
      <c r="E233" s="183" t="s">
        <v>48</v>
      </c>
      <c r="F233" s="183" t="s">
        <v>67</v>
      </c>
      <c r="G233" s="184" t="s">
        <v>68</v>
      </c>
      <c r="H233" s="173"/>
      <c r="I233" s="1333" t="s">
        <v>66</v>
      </c>
      <c r="J233" s="1334"/>
      <c r="K233" s="1334"/>
      <c r="L233" s="183" t="s">
        <v>252</v>
      </c>
      <c r="M233" s="183" t="s">
        <v>48</v>
      </c>
      <c r="N233" s="183" t="s">
        <v>67</v>
      </c>
      <c r="O233" s="184" t="s">
        <v>68</v>
      </c>
    </row>
    <row r="234" spans="1:16" ht="20.100000000000001" customHeight="1">
      <c r="A234" s="1335"/>
      <c r="B234" s="1336"/>
      <c r="C234" s="1336"/>
      <c r="D234" s="15"/>
      <c r="E234" s="185" t="s">
        <v>48</v>
      </c>
      <c r="F234" s="16"/>
      <c r="G234" s="186">
        <f>D234*F234</f>
        <v>0</v>
      </c>
      <c r="H234" s="173"/>
      <c r="I234" s="1335"/>
      <c r="J234" s="1336"/>
      <c r="K234" s="1336"/>
      <c r="L234" s="15"/>
      <c r="M234" s="185" t="s">
        <v>48</v>
      </c>
      <c r="N234" s="16"/>
      <c r="O234" s="186">
        <f>L234*N234</f>
        <v>0</v>
      </c>
    </row>
    <row r="235" spans="1:16" ht="20.100000000000001" customHeight="1">
      <c r="A235" s="1331"/>
      <c r="B235" s="1332"/>
      <c r="C235" s="1332"/>
      <c r="D235" s="17"/>
      <c r="E235" s="187" t="s">
        <v>48</v>
      </c>
      <c r="F235" s="17"/>
      <c r="G235" s="188">
        <f t="shared" ref="G235:G243" si="16">D235*F235</f>
        <v>0</v>
      </c>
      <c r="H235" s="173"/>
      <c r="I235" s="1331"/>
      <c r="J235" s="1332"/>
      <c r="K235" s="1332"/>
      <c r="L235" s="17"/>
      <c r="M235" s="187" t="s">
        <v>48</v>
      </c>
      <c r="N235" s="17"/>
      <c r="O235" s="188">
        <f t="shared" ref="O235:O243" si="17">L235*N235</f>
        <v>0</v>
      </c>
    </row>
    <row r="236" spans="1:16" ht="20.100000000000001" customHeight="1">
      <c r="A236" s="1331"/>
      <c r="B236" s="1332"/>
      <c r="C236" s="1332"/>
      <c r="D236" s="17"/>
      <c r="E236" s="187" t="s">
        <v>48</v>
      </c>
      <c r="F236" s="17"/>
      <c r="G236" s="188">
        <f t="shared" si="16"/>
        <v>0</v>
      </c>
      <c r="H236" s="173"/>
      <c r="I236" s="1331"/>
      <c r="J236" s="1332"/>
      <c r="K236" s="1332"/>
      <c r="L236" s="17"/>
      <c r="M236" s="187" t="s">
        <v>48</v>
      </c>
      <c r="N236" s="17"/>
      <c r="O236" s="188">
        <f t="shared" si="17"/>
        <v>0</v>
      </c>
    </row>
    <row r="237" spans="1:16" ht="20.100000000000001" customHeight="1">
      <c r="A237" s="1331"/>
      <c r="B237" s="1332"/>
      <c r="C237" s="1332"/>
      <c r="D237" s="17"/>
      <c r="E237" s="187" t="s">
        <v>48</v>
      </c>
      <c r="F237" s="17"/>
      <c r="G237" s="188">
        <f t="shared" si="16"/>
        <v>0</v>
      </c>
      <c r="H237" s="173"/>
      <c r="I237" s="1331"/>
      <c r="J237" s="1332"/>
      <c r="K237" s="1332"/>
      <c r="L237" s="17"/>
      <c r="M237" s="187" t="s">
        <v>48</v>
      </c>
      <c r="N237" s="17"/>
      <c r="O237" s="188">
        <f t="shared" si="17"/>
        <v>0</v>
      </c>
    </row>
    <row r="238" spans="1:16" ht="20.100000000000001" customHeight="1">
      <c r="A238" s="1331"/>
      <c r="B238" s="1332"/>
      <c r="C238" s="1332"/>
      <c r="D238" s="17"/>
      <c r="E238" s="187" t="s">
        <v>48</v>
      </c>
      <c r="F238" s="17"/>
      <c r="G238" s="188">
        <f t="shared" si="16"/>
        <v>0</v>
      </c>
      <c r="H238" s="173"/>
      <c r="I238" s="1331"/>
      <c r="J238" s="1332"/>
      <c r="K238" s="1332"/>
      <c r="L238" s="17"/>
      <c r="M238" s="187" t="s">
        <v>48</v>
      </c>
      <c r="N238" s="17"/>
      <c r="O238" s="188">
        <f t="shared" si="17"/>
        <v>0</v>
      </c>
    </row>
    <row r="239" spans="1:16" ht="20.100000000000001" customHeight="1">
      <c r="A239" s="1331"/>
      <c r="B239" s="1332"/>
      <c r="C239" s="1332"/>
      <c r="D239" s="17"/>
      <c r="E239" s="187" t="s">
        <v>48</v>
      </c>
      <c r="F239" s="17"/>
      <c r="G239" s="188">
        <f t="shared" si="16"/>
        <v>0</v>
      </c>
      <c r="H239" s="173"/>
      <c r="I239" s="1331"/>
      <c r="J239" s="1332"/>
      <c r="K239" s="1332"/>
      <c r="L239" s="17"/>
      <c r="M239" s="187" t="s">
        <v>48</v>
      </c>
      <c r="N239" s="17"/>
      <c r="O239" s="188">
        <f t="shared" si="17"/>
        <v>0</v>
      </c>
    </row>
    <row r="240" spans="1:16" ht="20.100000000000001" customHeight="1">
      <c r="A240" s="1331"/>
      <c r="B240" s="1332"/>
      <c r="C240" s="1332"/>
      <c r="D240" s="17"/>
      <c r="E240" s="187" t="s">
        <v>48</v>
      </c>
      <c r="F240" s="17"/>
      <c r="G240" s="188">
        <f t="shared" si="16"/>
        <v>0</v>
      </c>
      <c r="H240" s="173"/>
      <c r="I240" s="1331"/>
      <c r="J240" s="1332"/>
      <c r="K240" s="1332"/>
      <c r="L240" s="17"/>
      <c r="M240" s="187" t="s">
        <v>48</v>
      </c>
      <c r="N240" s="17"/>
      <c r="O240" s="188">
        <f t="shared" si="17"/>
        <v>0</v>
      </c>
    </row>
    <row r="241" spans="1:16" ht="20.100000000000001" customHeight="1">
      <c r="A241" s="1331"/>
      <c r="B241" s="1332"/>
      <c r="C241" s="1332"/>
      <c r="D241" s="17"/>
      <c r="E241" s="187" t="s">
        <v>48</v>
      </c>
      <c r="F241" s="17"/>
      <c r="G241" s="188">
        <f t="shared" si="16"/>
        <v>0</v>
      </c>
      <c r="H241" s="173"/>
      <c r="I241" s="1331"/>
      <c r="J241" s="1332"/>
      <c r="K241" s="1332"/>
      <c r="L241" s="17"/>
      <c r="M241" s="187" t="s">
        <v>48</v>
      </c>
      <c r="N241" s="17"/>
      <c r="O241" s="188">
        <f t="shared" si="17"/>
        <v>0</v>
      </c>
    </row>
    <row r="242" spans="1:16" ht="20.100000000000001" customHeight="1">
      <c r="A242" s="1331"/>
      <c r="B242" s="1332"/>
      <c r="C242" s="1332"/>
      <c r="D242" s="17"/>
      <c r="E242" s="187" t="s">
        <v>48</v>
      </c>
      <c r="F242" s="17"/>
      <c r="G242" s="188">
        <f t="shared" si="16"/>
        <v>0</v>
      </c>
      <c r="H242" s="173"/>
      <c r="I242" s="1331"/>
      <c r="J242" s="1332"/>
      <c r="K242" s="1332"/>
      <c r="L242" s="17"/>
      <c r="M242" s="187" t="s">
        <v>48</v>
      </c>
      <c r="N242" s="17"/>
      <c r="O242" s="188">
        <f t="shared" si="17"/>
        <v>0</v>
      </c>
    </row>
    <row r="243" spans="1:16" ht="20.100000000000001" customHeight="1">
      <c r="A243" s="1331"/>
      <c r="B243" s="1332"/>
      <c r="C243" s="1332"/>
      <c r="D243" s="17"/>
      <c r="E243" s="187" t="s">
        <v>48</v>
      </c>
      <c r="F243" s="17"/>
      <c r="G243" s="188">
        <f t="shared" si="16"/>
        <v>0</v>
      </c>
      <c r="H243" s="173"/>
      <c r="I243" s="1331"/>
      <c r="J243" s="1332"/>
      <c r="K243" s="1332"/>
      <c r="L243" s="17"/>
      <c r="M243" s="187" t="s">
        <v>48</v>
      </c>
      <c r="N243" s="17"/>
      <c r="O243" s="188">
        <f t="shared" si="17"/>
        <v>0</v>
      </c>
    </row>
    <row r="244" spans="1:16" s="523" customFormat="1" ht="20.100000000000001" customHeight="1">
      <c r="A244" s="1380" t="s">
        <v>512</v>
      </c>
      <c r="B244" s="1381"/>
      <c r="C244" s="1382" t="s">
        <v>513</v>
      </c>
      <c r="D244" s="1382"/>
      <c r="E244" s="1382" t="s">
        <v>514</v>
      </c>
      <c r="F244" s="1382"/>
      <c r="G244" s="525" t="s">
        <v>515</v>
      </c>
      <c r="H244" s="522"/>
      <c r="I244" s="1380" t="s">
        <v>512</v>
      </c>
      <c r="J244" s="1381"/>
      <c r="K244" s="1382" t="s">
        <v>513</v>
      </c>
      <c r="L244" s="1382"/>
      <c r="M244" s="1382" t="s">
        <v>514</v>
      </c>
      <c r="N244" s="1382"/>
      <c r="O244" s="525" t="s">
        <v>515</v>
      </c>
      <c r="P244" s="161"/>
    </row>
    <row r="245" spans="1:16" s="523" customFormat="1" ht="20.100000000000001" customHeight="1">
      <c r="A245" s="1401" t="s">
        <v>516</v>
      </c>
      <c r="B245" s="1402"/>
      <c r="C245" s="1403"/>
      <c r="D245" s="1403"/>
      <c r="E245" s="1411"/>
      <c r="F245" s="1412"/>
      <c r="G245" s="524"/>
      <c r="H245" s="522"/>
      <c r="I245" s="1401" t="s">
        <v>516</v>
      </c>
      <c r="J245" s="1402"/>
      <c r="K245" s="1403"/>
      <c r="L245" s="1403"/>
      <c r="M245" s="1411"/>
      <c r="N245" s="1412"/>
      <c r="O245" s="524"/>
      <c r="P245" s="161"/>
    </row>
    <row r="246" spans="1:16" ht="20.100000000000001" customHeight="1">
      <c r="A246" s="1363" t="s">
        <v>69</v>
      </c>
      <c r="B246" s="1364"/>
      <c r="C246" s="1365"/>
      <c r="D246" s="189"/>
      <c r="E246" s="190" t="s">
        <v>48</v>
      </c>
      <c r="F246" s="18"/>
      <c r="G246" s="191">
        <v>0</v>
      </c>
      <c r="H246" s="173"/>
      <c r="I246" s="1363" t="s">
        <v>69</v>
      </c>
      <c r="J246" s="1364"/>
      <c r="K246" s="1365"/>
      <c r="L246" s="189"/>
      <c r="M246" s="190" t="s">
        <v>48</v>
      </c>
      <c r="N246" s="18"/>
      <c r="O246" s="191">
        <v>0</v>
      </c>
    </row>
    <row r="247" spans="1:16" ht="20.100000000000001" customHeight="1">
      <c r="A247" s="1318" t="s">
        <v>70</v>
      </c>
      <c r="B247" s="1366"/>
      <c r="C247" s="1366"/>
      <c r="D247" s="1366"/>
      <c r="E247" s="1366"/>
      <c r="F247" s="1319"/>
      <c r="G247" s="192">
        <f>SUM(G234:G243)</f>
        <v>0</v>
      </c>
      <c r="H247" s="173"/>
      <c r="I247" s="1318" t="s">
        <v>70</v>
      </c>
      <c r="J247" s="1366"/>
      <c r="K247" s="1366"/>
      <c r="L247" s="1366"/>
      <c r="M247" s="1366"/>
      <c r="N247" s="1319"/>
      <c r="O247" s="192">
        <f>SUM(O234:O243)</f>
        <v>0</v>
      </c>
    </row>
    <row r="248" spans="1:16" ht="20.100000000000001" customHeight="1">
      <c r="A248" s="1359" t="s">
        <v>232</v>
      </c>
      <c r="B248" s="1360"/>
      <c r="C248" s="1360"/>
      <c r="D248" s="1360"/>
      <c r="E248" s="1360"/>
      <c r="F248" s="1360"/>
      <c r="G248" s="19"/>
      <c r="H248" s="173"/>
      <c r="I248" s="1359" t="s">
        <v>232</v>
      </c>
      <c r="J248" s="1360"/>
      <c r="K248" s="1360"/>
      <c r="L248" s="1360"/>
      <c r="M248" s="1360"/>
      <c r="N248" s="1360"/>
      <c r="O248" s="19"/>
    </row>
    <row r="249" spans="1:16" ht="20.100000000000001" customHeight="1">
      <c r="A249" s="1333" t="s">
        <v>45</v>
      </c>
      <c r="B249" s="1334"/>
      <c r="C249" s="1334"/>
      <c r="D249" s="1334"/>
      <c r="E249" s="1334"/>
      <c r="F249" s="1334"/>
      <c r="G249" s="192">
        <f>G247+G248</f>
        <v>0</v>
      </c>
      <c r="H249" s="173"/>
      <c r="I249" s="1333" t="s">
        <v>45</v>
      </c>
      <c r="J249" s="1334"/>
      <c r="K249" s="1334"/>
      <c r="L249" s="1334"/>
      <c r="M249" s="1334"/>
      <c r="N249" s="1334"/>
      <c r="O249" s="192">
        <f>O247+O248</f>
        <v>0</v>
      </c>
    </row>
    <row r="250" spans="1:16" ht="20.100000000000001" customHeight="1">
      <c r="A250" s="161">
        <v>19</v>
      </c>
      <c r="I250" s="161">
        <v>20</v>
      </c>
    </row>
    <row r="251" spans="1:16" s="176" customFormat="1" ht="30" customHeight="1">
      <c r="A251" s="1361" t="s">
        <v>224</v>
      </c>
      <c r="B251" s="1362"/>
      <c r="C251" s="1383">
        <f>個表B!B113</f>
        <v>0</v>
      </c>
      <c r="D251" s="1384"/>
      <c r="E251" s="1385" t="s">
        <v>218</v>
      </c>
      <c r="F251" s="1386"/>
      <c r="G251" s="174">
        <f>個表B!B114</f>
        <v>0</v>
      </c>
      <c r="H251" s="175"/>
      <c r="I251" s="1361" t="s">
        <v>224</v>
      </c>
      <c r="J251" s="1362"/>
      <c r="K251" s="1383">
        <f>個表B!B118</f>
        <v>0</v>
      </c>
      <c r="L251" s="1384"/>
      <c r="M251" s="1385" t="s">
        <v>218</v>
      </c>
      <c r="N251" s="1386"/>
      <c r="O251" s="174">
        <f>個表B!B119</f>
        <v>0</v>
      </c>
      <c r="P251" s="193"/>
    </row>
    <row r="252" spans="1:16" s="176" customFormat="1" ht="30" customHeight="1">
      <c r="A252" s="1339" t="s">
        <v>230</v>
      </c>
      <c r="B252" s="1367"/>
      <c r="C252" s="1337" t="str">
        <f>IF(個表B!B116="","",個表B!B116)</f>
        <v/>
      </c>
      <c r="D252" s="1338"/>
      <c r="E252" s="1339" t="s">
        <v>56</v>
      </c>
      <c r="F252" s="1340"/>
      <c r="G252" s="14">
        <f>個表B!B115</f>
        <v>0</v>
      </c>
      <c r="H252" s="175"/>
      <c r="I252" s="1339" t="s">
        <v>230</v>
      </c>
      <c r="J252" s="1367"/>
      <c r="K252" s="1337" t="str">
        <f>IF(個表B!B121="","",個表B!B121)</f>
        <v/>
      </c>
      <c r="L252" s="1338"/>
      <c r="M252" s="1339" t="s">
        <v>56</v>
      </c>
      <c r="N252" s="1340"/>
      <c r="O252" s="14">
        <f>個表B!B120</f>
        <v>0</v>
      </c>
      <c r="P252" s="193"/>
    </row>
    <row r="253" spans="1:16" s="176" customFormat="1" ht="20.100000000000001" customHeight="1">
      <c r="A253" s="1353" t="s">
        <v>57</v>
      </c>
      <c r="B253" s="1354"/>
      <c r="C253" s="1379"/>
      <c r="D253" s="1379"/>
      <c r="E253" s="1347"/>
      <c r="F253" s="1347"/>
      <c r="G253" s="1348"/>
      <c r="H253" s="175"/>
      <c r="I253" s="1353" t="s">
        <v>57</v>
      </c>
      <c r="J253" s="1354"/>
      <c r="K253" s="1379"/>
      <c r="L253" s="1379"/>
      <c r="M253" s="1347"/>
      <c r="N253" s="1347"/>
      <c r="O253" s="1348"/>
      <c r="P253" s="193"/>
    </row>
    <row r="254" spans="1:16" ht="20.100000000000001" customHeight="1">
      <c r="A254" s="1318" t="s">
        <v>58</v>
      </c>
      <c r="B254" s="1319"/>
      <c r="C254" s="1320"/>
      <c r="D254" s="1321"/>
      <c r="E254" s="1322"/>
      <c r="F254" s="1323"/>
      <c r="G254" s="1324"/>
      <c r="I254" s="1318" t="s">
        <v>58</v>
      </c>
      <c r="J254" s="1319"/>
      <c r="K254" s="1320"/>
      <c r="L254" s="1321"/>
      <c r="M254" s="1322"/>
      <c r="N254" s="1323"/>
      <c r="O254" s="1324"/>
    </row>
    <row r="255" spans="1:16" ht="20.100000000000001" customHeight="1">
      <c r="A255" s="1325" t="s">
        <v>59</v>
      </c>
      <c r="B255" s="1326"/>
      <c r="C255" s="1327">
        <f>C253-C254</f>
        <v>0</v>
      </c>
      <c r="D255" s="1328"/>
      <c r="E255" s="1329" t="s">
        <v>60</v>
      </c>
      <c r="F255" s="1330"/>
      <c r="G255" s="177" t="str">
        <f>IF(C255*C256=0,"",C255*C256)</f>
        <v/>
      </c>
      <c r="H255" s="173"/>
      <c r="I255" s="1325" t="s">
        <v>59</v>
      </c>
      <c r="J255" s="1326"/>
      <c r="K255" s="1327">
        <f>K253-K254</f>
        <v>0</v>
      </c>
      <c r="L255" s="1328"/>
      <c r="M255" s="1329" t="s">
        <v>60</v>
      </c>
      <c r="N255" s="1330"/>
      <c r="O255" s="177" t="str">
        <f>IF(K255*K256=0,"",K255*K256)</f>
        <v/>
      </c>
    </row>
    <row r="256" spans="1:16" ht="20.100000000000001" customHeight="1">
      <c r="A256" s="1372" t="s">
        <v>61</v>
      </c>
      <c r="B256" s="1373"/>
      <c r="C256" s="1374">
        <f>個表B!C116</f>
        <v>0</v>
      </c>
      <c r="D256" s="1375"/>
      <c r="E256" s="178"/>
      <c r="F256" s="179"/>
      <c r="G256" s="180"/>
      <c r="H256" s="173"/>
      <c r="I256" s="1372" t="s">
        <v>61</v>
      </c>
      <c r="J256" s="1373"/>
      <c r="K256" s="1374">
        <f>個表B!C121</f>
        <v>0</v>
      </c>
      <c r="L256" s="1375"/>
      <c r="M256" s="178"/>
      <c r="N256" s="179"/>
      <c r="O256" s="180"/>
    </row>
    <row r="257" spans="1:16" ht="20.100000000000001" customHeight="1">
      <c r="A257" s="1333" t="s">
        <v>62</v>
      </c>
      <c r="B257" s="1334"/>
      <c r="C257" s="1368" t="str">
        <f>IF(G255="","",SUM(F261:F270))</f>
        <v/>
      </c>
      <c r="D257" s="1369"/>
      <c r="E257" s="1351" t="s">
        <v>63</v>
      </c>
      <c r="F257" s="1352"/>
      <c r="G257" s="181" t="str">
        <f>IF(G255="","",C257/G255)</f>
        <v/>
      </c>
      <c r="H257" s="173"/>
      <c r="I257" s="1333" t="s">
        <v>62</v>
      </c>
      <c r="J257" s="1334"/>
      <c r="K257" s="1368" t="str">
        <f>IF(O255="","",SUM(N261:N270))</f>
        <v/>
      </c>
      <c r="L257" s="1369"/>
      <c r="M257" s="1351" t="s">
        <v>63</v>
      </c>
      <c r="N257" s="1352"/>
      <c r="O257" s="181" t="str">
        <f>IF(O255="","",K257/O255)</f>
        <v/>
      </c>
    </row>
    <row r="258" spans="1:16" ht="20.100000000000001" customHeight="1">
      <c r="A258" s="1353" t="s">
        <v>64</v>
      </c>
      <c r="B258" s="1354"/>
      <c r="C258" s="1355" t="str">
        <f>IF(G255="","",SUM(F261:F273))</f>
        <v/>
      </c>
      <c r="D258" s="1356"/>
      <c r="E258" s="1357" t="s">
        <v>65</v>
      </c>
      <c r="F258" s="1358"/>
      <c r="G258" s="182" t="str">
        <f>IF(G255="","",C258/G255)</f>
        <v/>
      </c>
      <c r="H258" s="173"/>
      <c r="I258" s="1353" t="s">
        <v>64</v>
      </c>
      <c r="J258" s="1354"/>
      <c r="K258" s="1355" t="str">
        <f>IF(O255="","",SUM(N261:N273))</f>
        <v/>
      </c>
      <c r="L258" s="1356"/>
      <c r="M258" s="1357" t="s">
        <v>65</v>
      </c>
      <c r="N258" s="1358"/>
      <c r="O258" s="182" t="str">
        <f>IF(O255="","",K258/O255)</f>
        <v/>
      </c>
    </row>
    <row r="259" spans="1:16" ht="20.100000000000001" customHeight="1">
      <c r="A259" s="1341" t="s">
        <v>243</v>
      </c>
      <c r="B259" s="1342"/>
      <c r="C259" s="1342"/>
      <c r="D259" s="1342"/>
      <c r="E259" s="1342"/>
      <c r="F259" s="1342"/>
      <c r="G259" s="1343"/>
      <c r="H259" s="173"/>
      <c r="I259" s="1341" t="s">
        <v>243</v>
      </c>
      <c r="J259" s="1342"/>
      <c r="K259" s="1342"/>
      <c r="L259" s="1342"/>
      <c r="M259" s="1342"/>
      <c r="N259" s="1342"/>
      <c r="O259" s="1343"/>
    </row>
    <row r="260" spans="1:16" ht="20.100000000000001" customHeight="1">
      <c r="A260" s="1333" t="s">
        <v>66</v>
      </c>
      <c r="B260" s="1334"/>
      <c r="C260" s="1334"/>
      <c r="D260" s="183" t="s">
        <v>252</v>
      </c>
      <c r="E260" s="183" t="s">
        <v>48</v>
      </c>
      <c r="F260" s="183" t="s">
        <v>67</v>
      </c>
      <c r="G260" s="184" t="s">
        <v>68</v>
      </c>
      <c r="H260" s="173"/>
      <c r="I260" s="1333" t="s">
        <v>66</v>
      </c>
      <c r="J260" s="1334"/>
      <c r="K260" s="1334"/>
      <c r="L260" s="183" t="s">
        <v>252</v>
      </c>
      <c r="M260" s="183" t="s">
        <v>48</v>
      </c>
      <c r="N260" s="183" t="s">
        <v>67</v>
      </c>
      <c r="O260" s="184" t="s">
        <v>68</v>
      </c>
    </row>
    <row r="261" spans="1:16" ht="20.100000000000001" customHeight="1">
      <c r="A261" s="1335"/>
      <c r="B261" s="1336"/>
      <c r="C261" s="1336"/>
      <c r="D261" s="15"/>
      <c r="E261" s="185" t="s">
        <v>48</v>
      </c>
      <c r="F261" s="16"/>
      <c r="G261" s="186">
        <f>D261*F261</f>
        <v>0</v>
      </c>
      <c r="H261" s="173"/>
      <c r="I261" s="1335"/>
      <c r="J261" s="1336"/>
      <c r="K261" s="1336"/>
      <c r="L261" s="15"/>
      <c r="M261" s="185" t="s">
        <v>48</v>
      </c>
      <c r="N261" s="16"/>
      <c r="O261" s="186">
        <f>L261*N261</f>
        <v>0</v>
      </c>
    </row>
    <row r="262" spans="1:16" ht="20.100000000000001" customHeight="1">
      <c r="A262" s="1331"/>
      <c r="B262" s="1332"/>
      <c r="C262" s="1332"/>
      <c r="D262" s="17"/>
      <c r="E262" s="187" t="s">
        <v>48</v>
      </c>
      <c r="F262" s="17"/>
      <c r="G262" s="188">
        <f t="shared" ref="G262:G270" si="18">D262*F262</f>
        <v>0</v>
      </c>
      <c r="H262" s="173"/>
      <c r="I262" s="1331"/>
      <c r="J262" s="1332"/>
      <c r="K262" s="1332"/>
      <c r="L262" s="17"/>
      <c r="M262" s="187" t="s">
        <v>48</v>
      </c>
      <c r="N262" s="17"/>
      <c r="O262" s="188">
        <f t="shared" ref="O262:O270" si="19">L262*N262</f>
        <v>0</v>
      </c>
    </row>
    <row r="263" spans="1:16" ht="20.100000000000001" customHeight="1">
      <c r="A263" s="1331"/>
      <c r="B263" s="1332"/>
      <c r="C263" s="1332"/>
      <c r="D263" s="17"/>
      <c r="E263" s="187" t="s">
        <v>48</v>
      </c>
      <c r="F263" s="17"/>
      <c r="G263" s="188">
        <f t="shared" si="18"/>
        <v>0</v>
      </c>
      <c r="H263" s="173"/>
      <c r="I263" s="1331"/>
      <c r="J263" s="1332"/>
      <c r="K263" s="1332"/>
      <c r="L263" s="17"/>
      <c r="M263" s="187" t="s">
        <v>48</v>
      </c>
      <c r="N263" s="17"/>
      <c r="O263" s="188">
        <f t="shared" si="19"/>
        <v>0</v>
      </c>
    </row>
    <row r="264" spans="1:16" ht="20.100000000000001" customHeight="1">
      <c r="A264" s="1331"/>
      <c r="B264" s="1332"/>
      <c r="C264" s="1332"/>
      <c r="D264" s="17"/>
      <c r="E264" s="187" t="s">
        <v>48</v>
      </c>
      <c r="F264" s="17"/>
      <c r="G264" s="188">
        <f t="shared" si="18"/>
        <v>0</v>
      </c>
      <c r="H264" s="173"/>
      <c r="I264" s="1331"/>
      <c r="J264" s="1332"/>
      <c r="K264" s="1332"/>
      <c r="L264" s="17"/>
      <c r="M264" s="187" t="s">
        <v>48</v>
      </c>
      <c r="N264" s="17"/>
      <c r="O264" s="188">
        <f t="shared" si="19"/>
        <v>0</v>
      </c>
    </row>
    <row r="265" spans="1:16" ht="20.100000000000001" customHeight="1">
      <c r="A265" s="1331"/>
      <c r="B265" s="1332"/>
      <c r="C265" s="1332"/>
      <c r="D265" s="17"/>
      <c r="E265" s="187" t="s">
        <v>48</v>
      </c>
      <c r="F265" s="17"/>
      <c r="G265" s="188">
        <f t="shared" si="18"/>
        <v>0</v>
      </c>
      <c r="H265" s="173"/>
      <c r="I265" s="1331"/>
      <c r="J265" s="1332"/>
      <c r="K265" s="1332"/>
      <c r="L265" s="17"/>
      <c r="M265" s="187" t="s">
        <v>48</v>
      </c>
      <c r="N265" s="17"/>
      <c r="O265" s="188">
        <f t="shared" si="19"/>
        <v>0</v>
      </c>
    </row>
    <row r="266" spans="1:16" ht="20.100000000000001" customHeight="1">
      <c r="A266" s="1331"/>
      <c r="B266" s="1332"/>
      <c r="C266" s="1332"/>
      <c r="D266" s="17"/>
      <c r="E266" s="187" t="s">
        <v>48</v>
      </c>
      <c r="F266" s="17"/>
      <c r="G266" s="188">
        <f t="shared" si="18"/>
        <v>0</v>
      </c>
      <c r="H266" s="173"/>
      <c r="I266" s="1331"/>
      <c r="J266" s="1332"/>
      <c r="K266" s="1332"/>
      <c r="L266" s="17"/>
      <c r="M266" s="187" t="s">
        <v>48</v>
      </c>
      <c r="N266" s="17"/>
      <c r="O266" s="188">
        <f t="shared" si="19"/>
        <v>0</v>
      </c>
    </row>
    <row r="267" spans="1:16" ht="20.100000000000001" customHeight="1">
      <c r="A267" s="1331"/>
      <c r="B267" s="1332"/>
      <c r="C267" s="1332"/>
      <c r="D267" s="17"/>
      <c r="E267" s="187" t="s">
        <v>48</v>
      </c>
      <c r="F267" s="17"/>
      <c r="G267" s="188">
        <f t="shared" si="18"/>
        <v>0</v>
      </c>
      <c r="H267" s="173"/>
      <c r="I267" s="1331"/>
      <c r="J267" s="1332"/>
      <c r="K267" s="1332"/>
      <c r="L267" s="17"/>
      <c r="M267" s="187" t="s">
        <v>48</v>
      </c>
      <c r="N267" s="17"/>
      <c r="O267" s="188">
        <f t="shared" si="19"/>
        <v>0</v>
      </c>
    </row>
    <row r="268" spans="1:16" ht="20.100000000000001" customHeight="1">
      <c r="A268" s="1331"/>
      <c r="B268" s="1332"/>
      <c r="C268" s="1332"/>
      <c r="D268" s="17"/>
      <c r="E268" s="187" t="s">
        <v>48</v>
      </c>
      <c r="F268" s="17"/>
      <c r="G268" s="188">
        <f t="shared" si="18"/>
        <v>0</v>
      </c>
      <c r="H268" s="173"/>
      <c r="I268" s="1331"/>
      <c r="J268" s="1332"/>
      <c r="K268" s="1332"/>
      <c r="L268" s="17"/>
      <c r="M268" s="187" t="s">
        <v>48</v>
      </c>
      <c r="N268" s="17"/>
      <c r="O268" s="188">
        <f t="shared" si="19"/>
        <v>0</v>
      </c>
    </row>
    <row r="269" spans="1:16" ht="20.100000000000001" customHeight="1">
      <c r="A269" s="1331"/>
      <c r="B269" s="1332"/>
      <c r="C269" s="1332"/>
      <c r="D269" s="17"/>
      <c r="E269" s="187" t="s">
        <v>48</v>
      </c>
      <c r="F269" s="17"/>
      <c r="G269" s="188">
        <f t="shared" si="18"/>
        <v>0</v>
      </c>
      <c r="H269" s="173"/>
      <c r="I269" s="1331"/>
      <c r="J269" s="1332"/>
      <c r="K269" s="1332"/>
      <c r="L269" s="17"/>
      <c r="M269" s="187" t="s">
        <v>48</v>
      </c>
      <c r="N269" s="17"/>
      <c r="O269" s="188">
        <f t="shared" si="19"/>
        <v>0</v>
      </c>
    </row>
    <row r="270" spans="1:16" ht="20.100000000000001" customHeight="1">
      <c r="A270" s="1331"/>
      <c r="B270" s="1332"/>
      <c r="C270" s="1332"/>
      <c r="D270" s="17"/>
      <c r="E270" s="187" t="s">
        <v>48</v>
      </c>
      <c r="F270" s="17"/>
      <c r="G270" s="188">
        <f t="shared" si="18"/>
        <v>0</v>
      </c>
      <c r="H270" s="173"/>
      <c r="I270" s="1331"/>
      <c r="J270" s="1332"/>
      <c r="K270" s="1332"/>
      <c r="L270" s="17"/>
      <c r="M270" s="187" t="s">
        <v>48</v>
      </c>
      <c r="N270" s="17"/>
      <c r="O270" s="188">
        <f t="shared" si="19"/>
        <v>0</v>
      </c>
    </row>
    <row r="271" spans="1:16" s="523" customFormat="1" ht="20.100000000000001" customHeight="1">
      <c r="A271" s="1380" t="s">
        <v>512</v>
      </c>
      <c r="B271" s="1381"/>
      <c r="C271" s="1382" t="s">
        <v>513</v>
      </c>
      <c r="D271" s="1382"/>
      <c r="E271" s="1382" t="s">
        <v>514</v>
      </c>
      <c r="F271" s="1382"/>
      <c r="G271" s="525" t="s">
        <v>515</v>
      </c>
      <c r="H271" s="522"/>
      <c r="I271" s="1380" t="s">
        <v>512</v>
      </c>
      <c r="J271" s="1381"/>
      <c r="K271" s="1382" t="s">
        <v>513</v>
      </c>
      <c r="L271" s="1382"/>
      <c r="M271" s="1382" t="s">
        <v>514</v>
      </c>
      <c r="N271" s="1382"/>
      <c r="O271" s="525" t="s">
        <v>515</v>
      </c>
      <c r="P271" s="161"/>
    </row>
    <row r="272" spans="1:16" s="523" customFormat="1" ht="20.100000000000001" customHeight="1">
      <c r="A272" s="1401" t="s">
        <v>516</v>
      </c>
      <c r="B272" s="1402"/>
      <c r="C272" s="1403"/>
      <c r="D272" s="1403"/>
      <c r="E272" s="1411"/>
      <c r="F272" s="1412"/>
      <c r="G272" s="524"/>
      <c r="H272" s="522"/>
      <c r="I272" s="1401" t="s">
        <v>516</v>
      </c>
      <c r="J272" s="1402"/>
      <c r="K272" s="1403"/>
      <c r="L272" s="1403"/>
      <c r="M272" s="1411"/>
      <c r="N272" s="1412"/>
      <c r="O272" s="524"/>
      <c r="P272" s="161"/>
    </row>
    <row r="273" spans="1:16" ht="20.100000000000001" customHeight="1">
      <c r="A273" s="1363" t="s">
        <v>69</v>
      </c>
      <c r="B273" s="1364"/>
      <c r="C273" s="1365"/>
      <c r="D273" s="189"/>
      <c r="E273" s="190" t="s">
        <v>48</v>
      </c>
      <c r="F273" s="18"/>
      <c r="G273" s="191">
        <v>0</v>
      </c>
      <c r="H273" s="173"/>
      <c r="I273" s="1363" t="s">
        <v>69</v>
      </c>
      <c r="J273" s="1364"/>
      <c r="K273" s="1365"/>
      <c r="L273" s="189"/>
      <c r="M273" s="190" t="s">
        <v>48</v>
      </c>
      <c r="N273" s="18"/>
      <c r="O273" s="191">
        <v>0</v>
      </c>
    </row>
    <row r="274" spans="1:16" ht="20.100000000000001" customHeight="1">
      <c r="A274" s="1318" t="s">
        <v>70</v>
      </c>
      <c r="B274" s="1366"/>
      <c r="C274" s="1366"/>
      <c r="D274" s="1366"/>
      <c r="E274" s="1366"/>
      <c r="F274" s="1319"/>
      <c r="G274" s="192">
        <f>SUM(G261:G270)</f>
        <v>0</v>
      </c>
      <c r="H274" s="173"/>
      <c r="I274" s="1318" t="s">
        <v>70</v>
      </c>
      <c r="J274" s="1366"/>
      <c r="K274" s="1366"/>
      <c r="L274" s="1366"/>
      <c r="M274" s="1366"/>
      <c r="N274" s="1319"/>
      <c r="O274" s="192">
        <f>SUM(O261:O270)</f>
        <v>0</v>
      </c>
    </row>
    <row r="275" spans="1:16" ht="20.100000000000001" customHeight="1">
      <c r="A275" s="1359" t="s">
        <v>232</v>
      </c>
      <c r="B275" s="1360"/>
      <c r="C275" s="1360"/>
      <c r="D275" s="1360"/>
      <c r="E275" s="1360"/>
      <c r="F275" s="1360"/>
      <c r="G275" s="19"/>
      <c r="H275" s="173"/>
      <c r="I275" s="1359" t="s">
        <v>232</v>
      </c>
      <c r="J275" s="1360"/>
      <c r="K275" s="1360"/>
      <c r="L275" s="1360"/>
      <c r="M275" s="1360"/>
      <c r="N275" s="1360"/>
      <c r="O275" s="19"/>
    </row>
    <row r="276" spans="1:16" ht="20.100000000000001" customHeight="1">
      <c r="A276" s="1333" t="s">
        <v>45</v>
      </c>
      <c r="B276" s="1334"/>
      <c r="C276" s="1334"/>
      <c r="D276" s="1334"/>
      <c r="E276" s="1334"/>
      <c r="F276" s="1334"/>
      <c r="G276" s="192">
        <f>G274+G275</f>
        <v>0</v>
      </c>
      <c r="H276" s="173"/>
      <c r="I276" s="1333" t="s">
        <v>45</v>
      </c>
      <c r="J276" s="1334"/>
      <c r="K276" s="1334"/>
      <c r="L276" s="1334"/>
      <c r="M276" s="1334"/>
      <c r="N276" s="1334"/>
      <c r="O276" s="192">
        <f>O274+O275</f>
        <v>0</v>
      </c>
    </row>
    <row r="277" spans="1:16" ht="20.100000000000001" customHeight="1">
      <c r="A277" s="161">
        <v>21</v>
      </c>
      <c r="I277" s="161">
        <v>22</v>
      </c>
    </row>
    <row r="278" spans="1:16" s="176" customFormat="1" ht="30" customHeight="1">
      <c r="A278" s="1370" t="s">
        <v>224</v>
      </c>
      <c r="B278" s="1371"/>
      <c r="C278" s="1383">
        <f>個表B!B128</f>
        <v>0</v>
      </c>
      <c r="D278" s="1404"/>
      <c r="E278" s="1385" t="s">
        <v>218</v>
      </c>
      <c r="F278" s="1405"/>
      <c r="G278" s="174">
        <f>個表B!B129</f>
        <v>0</v>
      </c>
      <c r="H278" s="175"/>
      <c r="I278" s="1370" t="s">
        <v>224</v>
      </c>
      <c r="J278" s="1371"/>
      <c r="K278" s="1383">
        <f>個表B!B133</f>
        <v>0</v>
      </c>
      <c r="L278" s="1404"/>
      <c r="M278" s="1385" t="s">
        <v>218</v>
      </c>
      <c r="N278" s="1405"/>
      <c r="O278" s="174">
        <f>個表B!B134</f>
        <v>0</v>
      </c>
      <c r="P278" s="193"/>
    </row>
    <row r="279" spans="1:16" s="176" customFormat="1" ht="30" customHeight="1">
      <c r="A279" s="1370" t="s">
        <v>230</v>
      </c>
      <c r="B279" s="1371"/>
      <c r="C279" s="1337" t="str">
        <f>IF(個表B!B131="","",個表B!B131)</f>
        <v/>
      </c>
      <c r="D279" s="1338"/>
      <c r="E279" s="1370" t="s">
        <v>56</v>
      </c>
      <c r="F279" s="1371"/>
      <c r="G279" s="14">
        <f>個表B!B130</f>
        <v>0</v>
      </c>
      <c r="H279" s="175"/>
      <c r="I279" s="1370" t="s">
        <v>230</v>
      </c>
      <c r="J279" s="1371"/>
      <c r="K279" s="1337" t="str">
        <f>IF(個表B!B136="","",個表B!B136)</f>
        <v/>
      </c>
      <c r="L279" s="1338"/>
      <c r="M279" s="1370" t="s">
        <v>56</v>
      </c>
      <c r="N279" s="1371"/>
      <c r="O279" s="14">
        <f>個表B!B135</f>
        <v>0</v>
      </c>
      <c r="P279" s="193"/>
    </row>
    <row r="280" spans="1:16" ht="20.100000000000001" customHeight="1">
      <c r="A280" s="1353" t="s">
        <v>57</v>
      </c>
      <c r="B280" s="1354"/>
      <c r="C280" s="1379"/>
      <c r="D280" s="1379"/>
      <c r="E280" s="1347"/>
      <c r="F280" s="1347"/>
      <c r="G280" s="1348"/>
      <c r="H280" s="173"/>
      <c r="I280" s="1353" t="s">
        <v>57</v>
      </c>
      <c r="J280" s="1354"/>
      <c r="K280" s="1379"/>
      <c r="L280" s="1379"/>
      <c r="M280" s="1347"/>
      <c r="N280" s="1347"/>
      <c r="O280" s="1348"/>
    </row>
    <row r="281" spans="1:16" ht="20.100000000000001" customHeight="1">
      <c r="A281" s="1318" t="s">
        <v>58</v>
      </c>
      <c r="B281" s="1319"/>
      <c r="C281" s="1320"/>
      <c r="D281" s="1321"/>
      <c r="E281" s="1322"/>
      <c r="F281" s="1323"/>
      <c r="G281" s="1324"/>
      <c r="I281" s="1318" t="s">
        <v>58</v>
      </c>
      <c r="J281" s="1319"/>
      <c r="K281" s="1320"/>
      <c r="L281" s="1321"/>
      <c r="M281" s="1322"/>
      <c r="N281" s="1323"/>
      <c r="O281" s="1324"/>
    </row>
    <row r="282" spans="1:16" ht="20.100000000000001" customHeight="1">
      <c r="A282" s="1325" t="s">
        <v>59</v>
      </c>
      <c r="B282" s="1326"/>
      <c r="C282" s="1327">
        <f>C280-C281</f>
        <v>0</v>
      </c>
      <c r="D282" s="1328"/>
      <c r="E282" s="1329" t="s">
        <v>60</v>
      </c>
      <c r="F282" s="1330"/>
      <c r="G282" s="177" t="str">
        <f>IF(C282*C283=0,"",C282*C283)</f>
        <v/>
      </c>
      <c r="H282" s="173"/>
      <c r="I282" s="1325" t="s">
        <v>59</v>
      </c>
      <c r="J282" s="1326"/>
      <c r="K282" s="1327">
        <f>K280-K281</f>
        <v>0</v>
      </c>
      <c r="L282" s="1328"/>
      <c r="M282" s="1329" t="s">
        <v>60</v>
      </c>
      <c r="N282" s="1330"/>
      <c r="O282" s="177" t="str">
        <f>IF(K282*K283=0,"",K282*K283)</f>
        <v/>
      </c>
    </row>
    <row r="283" spans="1:16" ht="20.100000000000001" customHeight="1">
      <c r="A283" s="1372" t="s">
        <v>61</v>
      </c>
      <c r="B283" s="1373"/>
      <c r="C283" s="1374">
        <f>個表B!C131</f>
        <v>0</v>
      </c>
      <c r="D283" s="1375"/>
      <c r="E283" s="178"/>
      <c r="F283" s="179"/>
      <c r="G283" s="180"/>
      <c r="H283" s="173"/>
      <c r="I283" s="1372" t="s">
        <v>61</v>
      </c>
      <c r="J283" s="1373"/>
      <c r="K283" s="1374">
        <f>個表B!C136</f>
        <v>0</v>
      </c>
      <c r="L283" s="1375"/>
      <c r="M283" s="178"/>
      <c r="N283" s="179"/>
      <c r="O283" s="180"/>
    </row>
    <row r="284" spans="1:16" ht="20.100000000000001" customHeight="1">
      <c r="A284" s="1333" t="s">
        <v>62</v>
      </c>
      <c r="B284" s="1334"/>
      <c r="C284" s="1368" t="str">
        <f>IF(G282="","",SUM(F288:F297))</f>
        <v/>
      </c>
      <c r="D284" s="1369"/>
      <c r="E284" s="1351" t="s">
        <v>63</v>
      </c>
      <c r="F284" s="1352"/>
      <c r="G284" s="181" t="str">
        <f>IF(G282="","",C284/G282)</f>
        <v/>
      </c>
      <c r="H284" s="173"/>
      <c r="I284" s="1333" t="s">
        <v>62</v>
      </c>
      <c r="J284" s="1334"/>
      <c r="K284" s="1368" t="str">
        <f>IF(O282="","",SUM(N288:N297))</f>
        <v/>
      </c>
      <c r="L284" s="1369"/>
      <c r="M284" s="1351" t="s">
        <v>63</v>
      </c>
      <c r="N284" s="1352"/>
      <c r="O284" s="181" t="str">
        <f>IF(O282="","",K284/O282)</f>
        <v/>
      </c>
    </row>
    <row r="285" spans="1:16" ht="20.100000000000001" customHeight="1">
      <c r="A285" s="1353" t="s">
        <v>64</v>
      </c>
      <c r="B285" s="1354"/>
      <c r="C285" s="1355" t="str">
        <f>IF(G282="","",SUM(F288:F300))</f>
        <v/>
      </c>
      <c r="D285" s="1356"/>
      <c r="E285" s="1357" t="s">
        <v>65</v>
      </c>
      <c r="F285" s="1358"/>
      <c r="G285" s="182" t="str">
        <f>IF(G282="","",C285/G282)</f>
        <v/>
      </c>
      <c r="H285" s="173"/>
      <c r="I285" s="1353" t="s">
        <v>64</v>
      </c>
      <c r="J285" s="1354"/>
      <c r="K285" s="1355" t="str">
        <f>IF(O282="","",SUM(N288:N300))</f>
        <v/>
      </c>
      <c r="L285" s="1356"/>
      <c r="M285" s="1357" t="s">
        <v>65</v>
      </c>
      <c r="N285" s="1358"/>
      <c r="O285" s="182" t="str">
        <f>IF(O282="","",K285/O282)</f>
        <v/>
      </c>
    </row>
    <row r="286" spans="1:16" ht="20.100000000000001" customHeight="1">
      <c r="A286" s="1341" t="s">
        <v>243</v>
      </c>
      <c r="B286" s="1342"/>
      <c r="C286" s="1342"/>
      <c r="D286" s="1342"/>
      <c r="E286" s="1342"/>
      <c r="F286" s="1342"/>
      <c r="G286" s="1343"/>
      <c r="H286" s="173"/>
      <c r="I286" s="1341" t="s">
        <v>243</v>
      </c>
      <c r="J286" s="1342"/>
      <c r="K286" s="1342"/>
      <c r="L286" s="1342"/>
      <c r="M286" s="1342"/>
      <c r="N286" s="1342"/>
      <c r="O286" s="1343"/>
    </row>
    <row r="287" spans="1:16" ht="20.100000000000001" customHeight="1">
      <c r="A287" s="1333" t="s">
        <v>66</v>
      </c>
      <c r="B287" s="1334"/>
      <c r="C287" s="1334"/>
      <c r="D287" s="183" t="s">
        <v>252</v>
      </c>
      <c r="E287" s="183" t="s">
        <v>48</v>
      </c>
      <c r="F287" s="183" t="s">
        <v>67</v>
      </c>
      <c r="G287" s="184" t="s">
        <v>68</v>
      </c>
      <c r="H287" s="173"/>
      <c r="I287" s="1333" t="s">
        <v>66</v>
      </c>
      <c r="J287" s="1334"/>
      <c r="K287" s="1334"/>
      <c r="L287" s="183" t="s">
        <v>252</v>
      </c>
      <c r="M287" s="183" t="s">
        <v>48</v>
      </c>
      <c r="N287" s="183" t="s">
        <v>67</v>
      </c>
      <c r="O287" s="184" t="s">
        <v>68</v>
      </c>
    </row>
    <row r="288" spans="1:16" ht="20.100000000000001" customHeight="1">
      <c r="A288" s="1335"/>
      <c r="B288" s="1336"/>
      <c r="C288" s="1336"/>
      <c r="D288" s="15"/>
      <c r="E288" s="185" t="s">
        <v>48</v>
      </c>
      <c r="F288" s="16"/>
      <c r="G288" s="186">
        <f>D288*F288</f>
        <v>0</v>
      </c>
      <c r="H288" s="173"/>
      <c r="I288" s="1335"/>
      <c r="J288" s="1336"/>
      <c r="K288" s="1336"/>
      <c r="L288" s="15"/>
      <c r="M288" s="185" t="s">
        <v>48</v>
      </c>
      <c r="N288" s="16"/>
      <c r="O288" s="186">
        <f>L288*N288</f>
        <v>0</v>
      </c>
    </row>
    <row r="289" spans="1:16" ht="20.100000000000001" customHeight="1">
      <c r="A289" s="1331"/>
      <c r="B289" s="1332"/>
      <c r="C289" s="1332"/>
      <c r="D289" s="17"/>
      <c r="E289" s="187" t="s">
        <v>48</v>
      </c>
      <c r="F289" s="17"/>
      <c r="G289" s="188">
        <f t="shared" ref="G289:G297" si="20">D289*F289</f>
        <v>0</v>
      </c>
      <c r="H289" s="173"/>
      <c r="I289" s="1331"/>
      <c r="J289" s="1332"/>
      <c r="K289" s="1332"/>
      <c r="L289" s="17"/>
      <c r="M289" s="187" t="s">
        <v>48</v>
      </c>
      <c r="N289" s="17"/>
      <c r="O289" s="188">
        <f t="shared" ref="O289:O297" si="21">L289*N289</f>
        <v>0</v>
      </c>
    </row>
    <row r="290" spans="1:16" ht="20.100000000000001" customHeight="1">
      <c r="A290" s="1331"/>
      <c r="B290" s="1332"/>
      <c r="C290" s="1332"/>
      <c r="D290" s="17"/>
      <c r="E290" s="187" t="s">
        <v>48</v>
      </c>
      <c r="F290" s="17"/>
      <c r="G290" s="188">
        <f t="shared" si="20"/>
        <v>0</v>
      </c>
      <c r="H290" s="173"/>
      <c r="I290" s="1331"/>
      <c r="J290" s="1332"/>
      <c r="K290" s="1332"/>
      <c r="L290" s="17"/>
      <c r="M290" s="187" t="s">
        <v>48</v>
      </c>
      <c r="N290" s="17"/>
      <c r="O290" s="188">
        <f t="shared" si="21"/>
        <v>0</v>
      </c>
    </row>
    <row r="291" spans="1:16" ht="20.100000000000001" customHeight="1">
      <c r="A291" s="1331"/>
      <c r="B291" s="1332"/>
      <c r="C291" s="1332"/>
      <c r="D291" s="17"/>
      <c r="E291" s="187" t="s">
        <v>48</v>
      </c>
      <c r="F291" s="17"/>
      <c r="G291" s="188">
        <f t="shared" si="20"/>
        <v>0</v>
      </c>
      <c r="H291" s="173"/>
      <c r="I291" s="1331"/>
      <c r="J291" s="1332"/>
      <c r="K291" s="1332"/>
      <c r="L291" s="17"/>
      <c r="M291" s="187" t="s">
        <v>48</v>
      </c>
      <c r="N291" s="17"/>
      <c r="O291" s="188">
        <f t="shared" si="21"/>
        <v>0</v>
      </c>
    </row>
    <row r="292" spans="1:16" ht="20.100000000000001" customHeight="1">
      <c r="A292" s="1331"/>
      <c r="B292" s="1332"/>
      <c r="C292" s="1332"/>
      <c r="D292" s="17"/>
      <c r="E292" s="187" t="s">
        <v>48</v>
      </c>
      <c r="F292" s="17"/>
      <c r="G292" s="188">
        <f t="shared" si="20"/>
        <v>0</v>
      </c>
      <c r="H292" s="173"/>
      <c r="I292" s="1331"/>
      <c r="J292" s="1332"/>
      <c r="K292" s="1332"/>
      <c r="L292" s="17"/>
      <c r="M292" s="187" t="s">
        <v>48</v>
      </c>
      <c r="N292" s="17"/>
      <c r="O292" s="188">
        <f t="shared" si="21"/>
        <v>0</v>
      </c>
    </row>
    <row r="293" spans="1:16" ht="20.100000000000001" customHeight="1">
      <c r="A293" s="1331"/>
      <c r="B293" s="1332"/>
      <c r="C293" s="1332"/>
      <c r="D293" s="17"/>
      <c r="E293" s="187" t="s">
        <v>48</v>
      </c>
      <c r="F293" s="17"/>
      <c r="G293" s="188">
        <f t="shared" si="20"/>
        <v>0</v>
      </c>
      <c r="H293" s="173"/>
      <c r="I293" s="1331"/>
      <c r="J293" s="1332"/>
      <c r="K293" s="1332"/>
      <c r="L293" s="17"/>
      <c r="M293" s="187" t="s">
        <v>48</v>
      </c>
      <c r="N293" s="17"/>
      <c r="O293" s="188">
        <f t="shared" si="21"/>
        <v>0</v>
      </c>
    </row>
    <row r="294" spans="1:16" ht="20.100000000000001" customHeight="1">
      <c r="A294" s="1331"/>
      <c r="B294" s="1332"/>
      <c r="C294" s="1332"/>
      <c r="D294" s="17"/>
      <c r="E294" s="187" t="s">
        <v>48</v>
      </c>
      <c r="F294" s="17"/>
      <c r="G294" s="188">
        <f t="shared" si="20"/>
        <v>0</v>
      </c>
      <c r="H294" s="173"/>
      <c r="I294" s="1331"/>
      <c r="J294" s="1332"/>
      <c r="K294" s="1332"/>
      <c r="L294" s="17"/>
      <c r="M294" s="187" t="s">
        <v>48</v>
      </c>
      <c r="N294" s="17"/>
      <c r="O294" s="188">
        <f t="shared" si="21"/>
        <v>0</v>
      </c>
    </row>
    <row r="295" spans="1:16" ht="20.100000000000001" customHeight="1">
      <c r="A295" s="1331"/>
      <c r="B295" s="1332"/>
      <c r="C295" s="1332"/>
      <c r="D295" s="17"/>
      <c r="E295" s="187" t="s">
        <v>48</v>
      </c>
      <c r="F295" s="17"/>
      <c r="G295" s="188">
        <f t="shared" si="20"/>
        <v>0</v>
      </c>
      <c r="H295" s="173"/>
      <c r="I295" s="1331"/>
      <c r="J295" s="1332"/>
      <c r="K295" s="1332"/>
      <c r="L295" s="17"/>
      <c r="M295" s="187" t="s">
        <v>48</v>
      </c>
      <c r="N295" s="17"/>
      <c r="O295" s="188">
        <f t="shared" si="21"/>
        <v>0</v>
      </c>
    </row>
    <row r="296" spans="1:16" ht="20.100000000000001" customHeight="1">
      <c r="A296" s="1331"/>
      <c r="B296" s="1332"/>
      <c r="C296" s="1332"/>
      <c r="D296" s="17"/>
      <c r="E296" s="187" t="s">
        <v>48</v>
      </c>
      <c r="F296" s="17"/>
      <c r="G296" s="188">
        <f t="shared" si="20"/>
        <v>0</v>
      </c>
      <c r="H296" s="173"/>
      <c r="I296" s="1331"/>
      <c r="J296" s="1332"/>
      <c r="K296" s="1332"/>
      <c r="L296" s="17"/>
      <c r="M296" s="187" t="s">
        <v>48</v>
      </c>
      <c r="N296" s="17"/>
      <c r="O296" s="188">
        <f t="shared" si="21"/>
        <v>0</v>
      </c>
    </row>
    <row r="297" spans="1:16" ht="20.100000000000001" customHeight="1">
      <c r="A297" s="1331"/>
      <c r="B297" s="1332"/>
      <c r="C297" s="1332"/>
      <c r="D297" s="17"/>
      <c r="E297" s="187" t="s">
        <v>48</v>
      </c>
      <c r="F297" s="17"/>
      <c r="G297" s="188">
        <f t="shared" si="20"/>
        <v>0</v>
      </c>
      <c r="H297" s="173"/>
      <c r="I297" s="1331"/>
      <c r="J297" s="1332"/>
      <c r="K297" s="1332"/>
      <c r="L297" s="17"/>
      <c r="M297" s="187" t="s">
        <v>48</v>
      </c>
      <c r="N297" s="17"/>
      <c r="O297" s="188">
        <f t="shared" si="21"/>
        <v>0</v>
      </c>
    </row>
    <row r="298" spans="1:16" s="523" customFormat="1" ht="20.100000000000001" customHeight="1">
      <c r="A298" s="1380" t="s">
        <v>512</v>
      </c>
      <c r="B298" s="1381"/>
      <c r="C298" s="1382" t="s">
        <v>513</v>
      </c>
      <c r="D298" s="1382"/>
      <c r="E298" s="1382" t="s">
        <v>514</v>
      </c>
      <c r="F298" s="1382"/>
      <c r="G298" s="525" t="s">
        <v>515</v>
      </c>
      <c r="H298" s="522"/>
      <c r="I298" s="1380" t="s">
        <v>512</v>
      </c>
      <c r="J298" s="1381"/>
      <c r="K298" s="1382" t="s">
        <v>513</v>
      </c>
      <c r="L298" s="1382"/>
      <c r="M298" s="1382" t="s">
        <v>514</v>
      </c>
      <c r="N298" s="1382"/>
      <c r="O298" s="525" t="s">
        <v>515</v>
      </c>
      <c r="P298" s="161"/>
    </row>
    <row r="299" spans="1:16" s="523" customFormat="1" ht="20.100000000000001" customHeight="1">
      <c r="A299" s="1401" t="s">
        <v>516</v>
      </c>
      <c r="B299" s="1402"/>
      <c r="C299" s="1403"/>
      <c r="D299" s="1403"/>
      <c r="E299" s="1411"/>
      <c r="F299" s="1412"/>
      <c r="G299" s="524"/>
      <c r="H299" s="522"/>
      <c r="I299" s="1401" t="s">
        <v>516</v>
      </c>
      <c r="J299" s="1402"/>
      <c r="K299" s="1403"/>
      <c r="L299" s="1403"/>
      <c r="M299" s="1411"/>
      <c r="N299" s="1412"/>
      <c r="O299" s="524"/>
      <c r="P299" s="161"/>
    </row>
    <row r="300" spans="1:16" ht="20.100000000000001" customHeight="1">
      <c r="A300" s="1363" t="s">
        <v>69</v>
      </c>
      <c r="B300" s="1364"/>
      <c r="C300" s="1365"/>
      <c r="D300" s="189"/>
      <c r="E300" s="190" t="s">
        <v>48</v>
      </c>
      <c r="F300" s="18"/>
      <c r="G300" s="191">
        <v>0</v>
      </c>
      <c r="H300" s="173"/>
      <c r="I300" s="1363" t="s">
        <v>69</v>
      </c>
      <c r="J300" s="1364"/>
      <c r="K300" s="1365"/>
      <c r="L300" s="189"/>
      <c r="M300" s="190" t="s">
        <v>48</v>
      </c>
      <c r="N300" s="18"/>
      <c r="O300" s="191">
        <v>0</v>
      </c>
    </row>
    <row r="301" spans="1:16" ht="20.100000000000001" customHeight="1">
      <c r="A301" s="1318" t="s">
        <v>70</v>
      </c>
      <c r="B301" s="1366"/>
      <c r="C301" s="1366"/>
      <c r="D301" s="1366"/>
      <c r="E301" s="1366"/>
      <c r="F301" s="1319"/>
      <c r="G301" s="192">
        <f>SUM(G288:G297)</f>
        <v>0</v>
      </c>
      <c r="H301" s="173"/>
      <c r="I301" s="1318" t="s">
        <v>70</v>
      </c>
      <c r="J301" s="1366"/>
      <c r="K301" s="1366"/>
      <c r="L301" s="1366"/>
      <c r="M301" s="1366"/>
      <c r="N301" s="1319"/>
      <c r="O301" s="192">
        <f>SUM(O288:O297)</f>
        <v>0</v>
      </c>
    </row>
    <row r="302" spans="1:16" ht="20.100000000000001" customHeight="1">
      <c r="A302" s="1359" t="s">
        <v>232</v>
      </c>
      <c r="B302" s="1360"/>
      <c r="C302" s="1360"/>
      <c r="D302" s="1360"/>
      <c r="E302" s="1360"/>
      <c r="F302" s="1360"/>
      <c r="G302" s="19"/>
      <c r="H302" s="173"/>
      <c r="I302" s="1359" t="s">
        <v>232</v>
      </c>
      <c r="J302" s="1360"/>
      <c r="K302" s="1360"/>
      <c r="L302" s="1360"/>
      <c r="M302" s="1360"/>
      <c r="N302" s="1360"/>
      <c r="O302" s="19"/>
    </row>
    <row r="303" spans="1:16" ht="20.100000000000001" customHeight="1">
      <c r="A303" s="1333" t="s">
        <v>45</v>
      </c>
      <c r="B303" s="1334"/>
      <c r="C303" s="1334"/>
      <c r="D303" s="1334"/>
      <c r="E303" s="1334"/>
      <c r="F303" s="1334"/>
      <c r="G303" s="192">
        <f>G301+G302</f>
        <v>0</v>
      </c>
      <c r="H303" s="173"/>
      <c r="I303" s="1333" t="s">
        <v>45</v>
      </c>
      <c r="J303" s="1334"/>
      <c r="K303" s="1334"/>
      <c r="L303" s="1334"/>
      <c r="M303" s="1334"/>
      <c r="N303" s="1334"/>
      <c r="O303" s="192">
        <f>O301+O302</f>
        <v>0</v>
      </c>
    </row>
    <row r="304" spans="1:16" ht="19.5" customHeight="1">
      <c r="A304" s="161">
        <v>23</v>
      </c>
      <c r="I304" s="161">
        <v>24</v>
      </c>
    </row>
    <row r="305" spans="1:16" s="176" customFormat="1" ht="30" customHeight="1">
      <c r="A305" s="1370" t="s">
        <v>224</v>
      </c>
      <c r="B305" s="1371"/>
      <c r="C305" s="1383">
        <f>個表B!B138</f>
        <v>0</v>
      </c>
      <c r="D305" s="1404"/>
      <c r="E305" s="1385" t="s">
        <v>218</v>
      </c>
      <c r="F305" s="1405"/>
      <c r="G305" s="174">
        <f>個表B!B139</f>
        <v>0</v>
      </c>
      <c r="H305" s="175"/>
      <c r="I305" s="1370" t="s">
        <v>224</v>
      </c>
      <c r="J305" s="1371"/>
      <c r="K305" s="1383">
        <f>個表B!B143</f>
        <v>0</v>
      </c>
      <c r="L305" s="1404"/>
      <c r="M305" s="1385" t="s">
        <v>218</v>
      </c>
      <c r="N305" s="1405"/>
      <c r="O305" s="174">
        <f>個表B!B144</f>
        <v>0</v>
      </c>
      <c r="P305" s="193"/>
    </row>
    <row r="306" spans="1:16" s="176" customFormat="1" ht="30" customHeight="1">
      <c r="A306" s="1370" t="s">
        <v>230</v>
      </c>
      <c r="B306" s="1371"/>
      <c r="C306" s="1337" t="str">
        <f>IF(個表B!B141="","",個表B!B141)</f>
        <v/>
      </c>
      <c r="D306" s="1338"/>
      <c r="E306" s="1370" t="s">
        <v>56</v>
      </c>
      <c r="F306" s="1371"/>
      <c r="G306" s="14">
        <f>個表B!B140</f>
        <v>0</v>
      </c>
      <c r="H306" s="175"/>
      <c r="I306" s="1370" t="s">
        <v>230</v>
      </c>
      <c r="J306" s="1371"/>
      <c r="K306" s="1337" t="str">
        <f>IF(個表B!B146="","",個表B!B146)</f>
        <v/>
      </c>
      <c r="L306" s="1338"/>
      <c r="M306" s="1370" t="s">
        <v>56</v>
      </c>
      <c r="N306" s="1371"/>
      <c r="O306" s="14">
        <f>個表B!B145</f>
        <v>0</v>
      </c>
      <c r="P306" s="193"/>
    </row>
    <row r="307" spans="1:16" ht="20.100000000000001" customHeight="1">
      <c r="A307" s="1353" t="s">
        <v>57</v>
      </c>
      <c r="B307" s="1354"/>
      <c r="C307" s="1379"/>
      <c r="D307" s="1379"/>
      <c r="E307" s="1347"/>
      <c r="F307" s="1347"/>
      <c r="G307" s="1348"/>
      <c r="H307" s="173"/>
      <c r="I307" s="1353" t="s">
        <v>57</v>
      </c>
      <c r="J307" s="1354"/>
      <c r="K307" s="1379"/>
      <c r="L307" s="1379"/>
      <c r="M307" s="1347"/>
      <c r="N307" s="1347"/>
      <c r="O307" s="1348"/>
    </row>
    <row r="308" spans="1:16" ht="20.100000000000001" customHeight="1">
      <c r="A308" s="1318" t="s">
        <v>58</v>
      </c>
      <c r="B308" s="1319"/>
      <c r="C308" s="1320"/>
      <c r="D308" s="1321"/>
      <c r="E308" s="1322"/>
      <c r="F308" s="1323"/>
      <c r="G308" s="1324"/>
      <c r="I308" s="1318" t="s">
        <v>58</v>
      </c>
      <c r="J308" s="1319"/>
      <c r="K308" s="1320"/>
      <c r="L308" s="1321"/>
      <c r="M308" s="1322"/>
      <c r="N308" s="1323"/>
      <c r="O308" s="1324"/>
    </row>
    <row r="309" spans="1:16" ht="20.100000000000001" customHeight="1">
      <c r="A309" s="1325" t="s">
        <v>59</v>
      </c>
      <c r="B309" s="1326"/>
      <c r="C309" s="1327">
        <f>C307-C308</f>
        <v>0</v>
      </c>
      <c r="D309" s="1328"/>
      <c r="E309" s="1329" t="s">
        <v>60</v>
      </c>
      <c r="F309" s="1330"/>
      <c r="G309" s="177" t="str">
        <f>IF(C309*C310=0,"",C309*C310)</f>
        <v/>
      </c>
      <c r="H309" s="173"/>
      <c r="I309" s="1325" t="s">
        <v>59</v>
      </c>
      <c r="J309" s="1326"/>
      <c r="K309" s="1327">
        <f>K307-K308</f>
        <v>0</v>
      </c>
      <c r="L309" s="1328"/>
      <c r="M309" s="1329" t="s">
        <v>60</v>
      </c>
      <c r="N309" s="1330"/>
      <c r="O309" s="177" t="str">
        <f>IF(K309*K310=0,"",K309*K310)</f>
        <v/>
      </c>
    </row>
    <row r="310" spans="1:16" ht="20.100000000000001" customHeight="1">
      <c r="A310" s="1372" t="s">
        <v>61</v>
      </c>
      <c r="B310" s="1373"/>
      <c r="C310" s="1374">
        <f>個表B!C141</f>
        <v>0</v>
      </c>
      <c r="D310" s="1375"/>
      <c r="E310" s="178"/>
      <c r="F310" s="179"/>
      <c r="G310" s="180"/>
      <c r="H310" s="173"/>
      <c r="I310" s="1372" t="s">
        <v>61</v>
      </c>
      <c r="J310" s="1373"/>
      <c r="K310" s="1374">
        <f>個表B!C146</f>
        <v>0</v>
      </c>
      <c r="L310" s="1375"/>
      <c r="M310" s="178"/>
      <c r="N310" s="179"/>
      <c r="O310" s="180"/>
    </row>
    <row r="311" spans="1:16" ht="20.100000000000001" customHeight="1">
      <c r="A311" s="1333" t="s">
        <v>62</v>
      </c>
      <c r="B311" s="1334"/>
      <c r="C311" s="1368" t="str">
        <f>IF(G309="","",SUM(F315:F324))</f>
        <v/>
      </c>
      <c r="D311" s="1369"/>
      <c r="E311" s="1351" t="s">
        <v>63</v>
      </c>
      <c r="F311" s="1352"/>
      <c r="G311" s="181" t="str">
        <f>IF(G309="","",C311/G309)</f>
        <v/>
      </c>
      <c r="H311" s="173"/>
      <c r="I311" s="1333" t="s">
        <v>62</v>
      </c>
      <c r="J311" s="1334"/>
      <c r="K311" s="1368" t="str">
        <f>IF(O309="","",SUM(N315:N324))</f>
        <v/>
      </c>
      <c r="L311" s="1369"/>
      <c r="M311" s="1351" t="s">
        <v>63</v>
      </c>
      <c r="N311" s="1352"/>
      <c r="O311" s="181" t="str">
        <f>IF(O309="","",K311/O309)</f>
        <v/>
      </c>
    </row>
    <row r="312" spans="1:16" ht="20.100000000000001" customHeight="1">
      <c r="A312" s="1353" t="s">
        <v>64</v>
      </c>
      <c r="B312" s="1354"/>
      <c r="C312" s="1355" t="str">
        <f>IF(G309="","",SUM(F315:F327))</f>
        <v/>
      </c>
      <c r="D312" s="1356"/>
      <c r="E312" s="1357" t="s">
        <v>65</v>
      </c>
      <c r="F312" s="1358"/>
      <c r="G312" s="182" t="str">
        <f>IF(G309="","",C312/G309)</f>
        <v/>
      </c>
      <c r="H312" s="173"/>
      <c r="I312" s="1353" t="s">
        <v>64</v>
      </c>
      <c r="J312" s="1354"/>
      <c r="K312" s="1355" t="str">
        <f>IF(O309="","",SUM(N315:N327))</f>
        <v/>
      </c>
      <c r="L312" s="1356"/>
      <c r="M312" s="1357" t="s">
        <v>65</v>
      </c>
      <c r="N312" s="1358"/>
      <c r="O312" s="182" t="str">
        <f>IF(O309="","",K312/O309)</f>
        <v/>
      </c>
    </row>
    <row r="313" spans="1:16" ht="20.100000000000001" customHeight="1">
      <c r="A313" s="1341" t="s">
        <v>243</v>
      </c>
      <c r="B313" s="1342"/>
      <c r="C313" s="1342"/>
      <c r="D313" s="1342"/>
      <c r="E313" s="1342"/>
      <c r="F313" s="1342"/>
      <c r="G313" s="1343"/>
      <c r="H313" s="173"/>
      <c r="I313" s="1341" t="s">
        <v>243</v>
      </c>
      <c r="J313" s="1342"/>
      <c r="K313" s="1342"/>
      <c r="L313" s="1342"/>
      <c r="M313" s="1342"/>
      <c r="N313" s="1342"/>
      <c r="O313" s="1343"/>
    </row>
    <row r="314" spans="1:16" ht="20.100000000000001" customHeight="1">
      <c r="A314" s="1333" t="s">
        <v>66</v>
      </c>
      <c r="B314" s="1334"/>
      <c r="C314" s="1334"/>
      <c r="D314" s="183" t="s">
        <v>252</v>
      </c>
      <c r="E314" s="183" t="s">
        <v>48</v>
      </c>
      <c r="F314" s="183" t="s">
        <v>67</v>
      </c>
      <c r="G314" s="184" t="s">
        <v>68</v>
      </c>
      <c r="H314" s="173"/>
      <c r="I314" s="1333" t="s">
        <v>66</v>
      </c>
      <c r="J314" s="1334"/>
      <c r="K314" s="1334"/>
      <c r="L314" s="183" t="s">
        <v>252</v>
      </c>
      <c r="M314" s="183" t="s">
        <v>48</v>
      </c>
      <c r="N314" s="183" t="s">
        <v>67</v>
      </c>
      <c r="O314" s="184" t="s">
        <v>68</v>
      </c>
    </row>
    <row r="315" spans="1:16" ht="20.100000000000001" customHeight="1">
      <c r="A315" s="1335"/>
      <c r="B315" s="1336"/>
      <c r="C315" s="1336"/>
      <c r="D315" s="15"/>
      <c r="E315" s="185" t="s">
        <v>48</v>
      </c>
      <c r="F315" s="16"/>
      <c r="G315" s="186">
        <f>D315*F315</f>
        <v>0</v>
      </c>
      <c r="H315" s="173"/>
      <c r="I315" s="1335"/>
      <c r="J315" s="1336"/>
      <c r="K315" s="1336"/>
      <c r="L315" s="15"/>
      <c r="M315" s="185" t="s">
        <v>48</v>
      </c>
      <c r="N315" s="16"/>
      <c r="O315" s="186">
        <f>L315*N315</f>
        <v>0</v>
      </c>
    </row>
    <row r="316" spans="1:16" ht="20.100000000000001" customHeight="1">
      <c r="A316" s="1331"/>
      <c r="B316" s="1332"/>
      <c r="C316" s="1332"/>
      <c r="D316" s="17"/>
      <c r="E316" s="187" t="s">
        <v>48</v>
      </c>
      <c r="F316" s="17"/>
      <c r="G316" s="188">
        <f t="shared" ref="G316:G324" si="22">D316*F316</f>
        <v>0</v>
      </c>
      <c r="H316" s="173"/>
      <c r="I316" s="1331"/>
      <c r="J316" s="1332"/>
      <c r="K316" s="1332"/>
      <c r="L316" s="17"/>
      <c r="M316" s="187" t="s">
        <v>48</v>
      </c>
      <c r="N316" s="17"/>
      <c r="O316" s="188">
        <f t="shared" ref="O316:O324" si="23">L316*N316</f>
        <v>0</v>
      </c>
    </row>
    <row r="317" spans="1:16" ht="20.100000000000001" customHeight="1">
      <c r="A317" s="1331"/>
      <c r="B317" s="1332"/>
      <c r="C317" s="1332"/>
      <c r="D317" s="17"/>
      <c r="E317" s="187" t="s">
        <v>48</v>
      </c>
      <c r="F317" s="17"/>
      <c r="G317" s="188">
        <f t="shared" si="22"/>
        <v>0</v>
      </c>
      <c r="H317" s="173"/>
      <c r="I317" s="1331"/>
      <c r="J317" s="1332"/>
      <c r="K317" s="1332"/>
      <c r="L317" s="17"/>
      <c r="M317" s="187" t="s">
        <v>48</v>
      </c>
      <c r="N317" s="17"/>
      <c r="O317" s="188">
        <f t="shared" si="23"/>
        <v>0</v>
      </c>
    </row>
    <row r="318" spans="1:16" ht="20.100000000000001" customHeight="1">
      <c r="A318" s="1331"/>
      <c r="B318" s="1332"/>
      <c r="C318" s="1332"/>
      <c r="D318" s="17"/>
      <c r="E318" s="187" t="s">
        <v>48</v>
      </c>
      <c r="F318" s="17"/>
      <c r="G318" s="188">
        <f t="shared" si="22"/>
        <v>0</v>
      </c>
      <c r="H318" s="173"/>
      <c r="I318" s="1331"/>
      <c r="J318" s="1332"/>
      <c r="K318" s="1332"/>
      <c r="L318" s="17"/>
      <c r="M318" s="187" t="s">
        <v>48</v>
      </c>
      <c r="N318" s="17"/>
      <c r="O318" s="188">
        <f t="shared" si="23"/>
        <v>0</v>
      </c>
    </row>
    <row r="319" spans="1:16" ht="20.100000000000001" customHeight="1">
      <c r="A319" s="1331"/>
      <c r="B319" s="1332"/>
      <c r="C319" s="1332"/>
      <c r="D319" s="17"/>
      <c r="E319" s="187" t="s">
        <v>48</v>
      </c>
      <c r="F319" s="17"/>
      <c r="G319" s="188">
        <f t="shared" si="22"/>
        <v>0</v>
      </c>
      <c r="H319" s="173"/>
      <c r="I319" s="1331"/>
      <c r="J319" s="1332"/>
      <c r="K319" s="1332"/>
      <c r="L319" s="17"/>
      <c r="M319" s="187" t="s">
        <v>48</v>
      </c>
      <c r="N319" s="17"/>
      <c r="O319" s="188">
        <f t="shared" si="23"/>
        <v>0</v>
      </c>
    </row>
    <row r="320" spans="1:16" ht="20.100000000000001" customHeight="1">
      <c r="A320" s="1331"/>
      <c r="B320" s="1332"/>
      <c r="C320" s="1332"/>
      <c r="D320" s="17"/>
      <c r="E320" s="187" t="s">
        <v>48</v>
      </c>
      <c r="F320" s="17"/>
      <c r="G320" s="188">
        <f t="shared" si="22"/>
        <v>0</v>
      </c>
      <c r="H320" s="173"/>
      <c r="I320" s="1331"/>
      <c r="J320" s="1332"/>
      <c r="K320" s="1332"/>
      <c r="L320" s="17"/>
      <c r="M320" s="187" t="s">
        <v>48</v>
      </c>
      <c r="N320" s="17"/>
      <c r="O320" s="188">
        <f t="shared" si="23"/>
        <v>0</v>
      </c>
    </row>
    <row r="321" spans="1:16" ht="20.100000000000001" customHeight="1">
      <c r="A321" s="1331"/>
      <c r="B321" s="1332"/>
      <c r="C321" s="1332"/>
      <c r="D321" s="17"/>
      <c r="E321" s="187" t="s">
        <v>48</v>
      </c>
      <c r="F321" s="17"/>
      <c r="G321" s="188">
        <f t="shared" si="22"/>
        <v>0</v>
      </c>
      <c r="H321" s="173"/>
      <c r="I321" s="1331"/>
      <c r="J321" s="1332"/>
      <c r="K321" s="1332"/>
      <c r="L321" s="17"/>
      <c r="M321" s="187" t="s">
        <v>48</v>
      </c>
      <c r="N321" s="17"/>
      <c r="O321" s="188">
        <f t="shared" si="23"/>
        <v>0</v>
      </c>
    </row>
    <row r="322" spans="1:16" ht="20.100000000000001" customHeight="1">
      <c r="A322" s="1331"/>
      <c r="B322" s="1332"/>
      <c r="C322" s="1332"/>
      <c r="D322" s="17"/>
      <c r="E322" s="187" t="s">
        <v>48</v>
      </c>
      <c r="F322" s="17"/>
      <c r="G322" s="188">
        <f t="shared" si="22"/>
        <v>0</v>
      </c>
      <c r="H322" s="173"/>
      <c r="I322" s="1331"/>
      <c r="J322" s="1332"/>
      <c r="K322" s="1332"/>
      <c r="L322" s="17"/>
      <c r="M322" s="187" t="s">
        <v>48</v>
      </c>
      <c r="N322" s="17"/>
      <c r="O322" s="188">
        <f t="shared" si="23"/>
        <v>0</v>
      </c>
    </row>
    <row r="323" spans="1:16" ht="20.100000000000001" customHeight="1">
      <c r="A323" s="1331"/>
      <c r="B323" s="1332"/>
      <c r="C323" s="1332"/>
      <c r="D323" s="17"/>
      <c r="E323" s="187" t="s">
        <v>48</v>
      </c>
      <c r="F323" s="17"/>
      <c r="G323" s="188">
        <f t="shared" si="22"/>
        <v>0</v>
      </c>
      <c r="H323" s="173"/>
      <c r="I323" s="1331"/>
      <c r="J323" s="1332"/>
      <c r="K323" s="1332"/>
      <c r="L323" s="17"/>
      <c r="M323" s="187" t="s">
        <v>48</v>
      </c>
      <c r="N323" s="17"/>
      <c r="O323" s="188">
        <f t="shared" si="23"/>
        <v>0</v>
      </c>
    </row>
    <row r="324" spans="1:16" ht="20.100000000000001" customHeight="1">
      <c r="A324" s="1331"/>
      <c r="B324" s="1332"/>
      <c r="C324" s="1332"/>
      <c r="D324" s="17"/>
      <c r="E324" s="187" t="s">
        <v>48</v>
      </c>
      <c r="F324" s="17"/>
      <c r="G324" s="188">
        <f t="shared" si="22"/>
        <v>0</v>
      </c>
      <c r="H324" s="173"/>
      <c r="I324" s="1331"/>
      <c r="J324" s="1332"/>
      <c r="K324" s="1332"/>
      <c r="L324" s="17"/>
      <c r="M324" s="187" t="s">
        <v>48</v>
      </c>
      <c r="N324" s="17"/>
      <c r="O324" s="188">
        <f t="shared" si="23"/>
        <v>0</v>
      </c>
    </row>
    <row r="325" spans="1:16" s="523" customFormat="1" ht="20.100000000000001" customHeight="1">
      <c r="A325" s="1380" t="s">
        <v>512</v>
      </c>
      <c r="B325" s="1381"/>
      <c r="C325" s="1382" t="s">
        <v>513</v>
      </c>
      <c r="D325" s="1382"/>
      <c r="E325" s="1382" t="s">
        <v>514</v>
      </c>
      <c r="F325" s="1382"/>
      <c r="G325" s="525" t="s">
        <v>515</v>
      </c>
      <c r="H325" s="522"/>
      <c r="I325" s="1380" t="s">
        <v>512</v>
      </c>
      <c r="J325" s="1381"/>
      <c r="K325" s="1382" t="s">
        <v>513</v>
      </c>
      <c r="L325" s="1382"/>
      <c r="M325" s="1382" t="s">
        <v>514</v>
      </c>
      <c r="N325" s="1382"/>
      <c r="O325" s="525" t="s">
        <v>515</v>
      </c>
      <c r="P325" s="161"/>
    </row>
    <row r="326" spans="1:16" s="523" customFormat="1" ht="20.100000000000001" customHeight="1">
      <c r="A326" s="1401" t="s">
        <v>516</v>
      </c>
      <c r="B326" s="1402"/>
      <c r="C326" s="1403"/>
      <c r="D326" s="1403"/>
      <c r="E326" s="1411"/>
      <c r="F326" s="1412"/>
      <c r="G326" s="524"/>
      <c r="H326" s="522"/>
      <c r="I326" s="1401" t="s">
        <v>516</v>
      </c>
      <c r="J326" s="1402"/>
      <c r="K326" s="1403"/>
      <c r="L326" s="1403"/>
      <c r="M326" s="1411"/>
      <c r="N326" s="1412"/>
      <c r="O326" s="524"/>
      <c r="P326" s="161"/>
    </row>
    <row r="327" spans="1:16" ht="20.100000000000001" customHeight="1">
      <c r="A327" s="1363" t="s">
        <v>69</v>
      </c>
      <c r="B327" s="1364"/>
      <c r="C327" s="1365"/>
      <c r="D327" s="189"/>
      <c r="E327" s="190" t="s">
        <v>48</v>
      </c>
      <c r="F327" s="18"/>
      <c r="G327" s="191">
        <v>0</v>
      </c>
      <c r="H327" s="173"/>
      <c r="I327" s="1363" t="s">
        <v>69</v>
      </c>
      <c r="J327" s="1364"/>
      <c r="K327" s="1365"/>
      <c r="L327" s="189"/>
      <c r="M327" s="190" t="s">
        <v>48</v>
      </c>
      <c r="N327" s="18"/>
      <c r="O327" s="191">
        <v>0</v>
      </c>
    </row>
    <row r="328" spans="1:16" ht="20.100000000000001" customHeight="1">
      <c r="A328" s="1318" t="s">
        <v>70</v>
      </c>
      <c r="B328" s="1366"/>
      <c r="C328" s="1366"/>
      <c r="D328" s="1366"/>
      <c r="E328" s="1366"/>
      <c r="F328" s="1319"/>
      <c r="G328" s="192">
        <f>SUM(G315:G324)</f>
        <v>0</v>
      </c>
      <c r="H328" s="173"/>
      <c r="I328" s="1318" t="s">
        <v>70</v>
      </c>
      <c r="J328" s="1366"/>
      <c r="K328" s="1366"/>
      <c r="L328" s="1366"/>
      <c r="M328" s="1366"/>
      <c r="N328" s="1319"/>
      <c r="O328" s="192">
        <f>SUM(O315:O324)</f>
        <v>0</v>
      </c>
    </row>
    <row r="329" spans="1:16" ht="20.100000000000001" customHeight="1">
      <c r="A329" s="1359" t="s">
        <v>232</v>
      </c>
      <c r="B329" s="1360"/>
      <c r="C329" s="1360"/>
      <c r="D329" s="1360"/>
      <c r="E329" s="1360"/>
      <c r="F329" s="1360"/>
      <c r="G329" s="19"/>
      <c r="H329" s="173"/>
      <c r="I329" s="1359" t="s">
        <v>232</v>
      </c>
      <c r="J329" s="1360"/>
      <c r="K329" s="1360"/>
      <c r="L329" s="1360"/>
      <c r="M329" s="1360"/>
      <c r="N329" s="1360"/>
      <c r="O329" s="19"/>
    </row>
    <row r="330" spans="1:16" ht="20.100000000000001" customHeight="1">
      <c r="A330" s="1333" t="s">
        <v>45</v>
      </c>
      <c r="B330" s="1334"/>
      <c r="C330" s="1334"/>
      <c r="D330" s="1334"/>
      <c r="E330" s="1334"/>
      <c r="F330" s="1334"/>
      <c r="G330" s="192">
        <f>G328+G329</f>
        <v>0</v>
      </c>
      <c r="H330" s="173"/>
      <c r="I330" s="1333" t="s">
        <v>45</v>
      </c>
      <c r="J330" s="1334"/>
      <c r="K330" s="1334"/>
      <c r="L330" s="1334"/>
      <c r="M330" s="1334"/>
      <c r="N330" s="1334"/>
      <c r="O330" s="192">
        <f>O328+O329</f>
        <v>0</v>
      </c>
    </row>
    <row r="331" spans="1:16" ht="20.100000000000001" customHeight="1">
      <c r="A331" s="161">
        <v>25</v>
      </c>
      <c r="I331" s="161">
        <v>26</v>
      </c>
    </row>
    <row r="332" spans="1:16" s="176" customFormat="1" ht="30" customHeight="1">
      <c r="A332" s="1370" t="s">
        <v>224</v>
      </c>
      <c r="B332" s="1371"/>
      <c r="C332" s="1383">
        <f>個表B!B148</f>
        <v>0</v>
      </c>
      <c r="D332" s="1404"/>
      <c r="E332" s="1385" t="s">
        <v>218</v>
      </c>
      <c r="F332" s="1405"/>
      <c r="G332" s="174">
        <f>個表B!B149</f>
        <v>0</v>
      </c>
      <c r="H332" s="175"/>
      <c r="I332" s="1370" t="s">
        <v>224</v>
      </c>
      <c r="J332" s="1371"/>
      <c r="K332" s="1383">
        <f>個表B!B158</f>
        <v>0</v>
      </c>
      <c r="L332" s="1404"/>
      <c r="M332" s="1385" t="s">
        <v>218</v>
      </c>
      <c r="N332" s="1405"/>
      <c r="O332" s="174">
        <f>個表B!B159</f>
        <v>0</v>
      </c>
      <c r="P332" s="193"/>
    </row>
    <row r="333" spans="1:16" s="176" customFormat="1" ht="30" customHeight="1">
      <c r="A333" s="1370" t="s">
        <v>230</v>
      </c>
      <c r="B333" s="1371"/>
      <c r="C333" s="1337" t="str">
        <f>IF(個表B!B151="","",個表B!B151)</f>
        <v/>
      </c>
      <c r="D333" s="1338"/>
      <c r="E333" s="1370" t="s">
        <v>56</v>
      </c>
      <c r="F333" s="1371"/>
      <c r="G333" s="14">
        <f>個表B!B150</f>
        <v>0</v>
      </c>
      <c r="H333" s="175"/>
      <c r="I333" s="1370" t="s">
        <v>230</v>
      </c>
      <c r="J333" s="1371"/>
      <c r="K333" s="1337" t="str">
        <f>IF(個表B!B161="","",個表B!B161)</f>
        <v/>
      </c>
      <c r="L333" s="1338"/>
      <c r="M333" s="1370" t="s">
        <v>56</v>
      </c>
      <c r="N333" s="1371"/>
      <c r="O333" s="14">
        <f>個表B!B160</f>
        <v>0</v>
      </c>
      <c r="P333" s="193"/>
    </row>
    <row r="334" spans="1:16" ht="20.100000000000001" customHeight="1">
      <c r="A334" s="1372" t="s">
        <v>57</v>
      </c>
      <c r="B334" s="1373"/>
      <c r="C334" s="1376"/>
      <c r="D334" s="1376"/>
      <c r="E334" s="1377"/>
      <c r="F334" s="1377"/>
      <c r="G334" s="1378"/>
      <c r="H334" s="173"/>
      <c r="I334" s="1372" t="s">
        <v>57</v>
      </c>
      <c r="J334" s="1373"/>
      <c r="K334" s="1376"/>
      <c r="L334" s="1376"/>
      <c r="M334" s="1377"/>
      <c r="N334" s="1377"/>
      <c r="O334" s="1378"/>
    </row>
    <row r="335" spans="1:16" ht="20.100000000000001" customHeight="1">
      <c r="A335" s="1318" t="s">
        <v>58</v>
      </c>
      <c r="B335" s="1319"/>
      <c r="C335" s="1320"/>
      <c r="D335" s="1321"/>
      <c r="E335" s="1322"/>
      <c r="F335" s="1323"/>
      <c r="G335" s="1324"/>
      <c r="I335" s="1318" t="s">
        <v>58</v>
      </c>
      <c r="J335" s="1319"/>
      <c r="K335" s="1320"/>
      <c r="L335" s="1321"/>
      <c r="M335" s="1322"/>
      <c r="N335" s="1323"/>
      <c r="O335" s="1324"/>
    </row>
    <row r="336" spans="1:16" ht="20.100000000000001" customHeight="1">
      <c r="A336" s="1325" t="s">
        <v>59</v>
      </c>
      <c r="B336" s="1326"/>
      <c r="C336" s="1327">
        <f>C334-C335</f>
        <v>0</v>
      </c>
      <c r="D336" s="1328"/>
      <c r="E336" s="1329" t="s">
        <v>60</v>
      </c>
      <c r="F336" s="1330"/>
      <c r="G336" s="177" t="str">
        <f>IF(C336*C337=0,"",C336*C337)</f>
        <v/>
      </c>
      <c r="H336" s="173"/>
      <c r="I336" s="1325" t="s">
        <v>59</v>
      </c>
      <c r="J336" s="1326"/>
      <c r="K336" s="1327">
        <f>K334-K335</f>
        <v>0</v>
      </c>
      <c r="L336" s="1328"/>
      <c r="M336" s="1329" t="s">
        <v>60</v>
      </c>
      <c r="N336" s="1330"/>
      <c r="O336" s="177" t="str">
        <f>IF(K336*K337=0,"",K336*K337)</f>
        <v/>
      </c>
    </row>
    <row r="337" spans="1:16" ht="20.100000000000001" customHeight="1">
      <c r="A337" s="1372" t="s">
        <v>61</v>
      </c>
      <c r="B337" s="1373"/>
      <c r="C337" s="1374">
        <f>個表B!C151</f>
        <v>0</v>
      </c>
      <c r="D337" s="1375"/>
      <c r="E337" s="178"/>
      <c r="F337" s="179"/>
      <c r="G337" s="180"/>
      <c r="H337" s="173"/>
      <c r="I337" s="1372" t="s">
        <v>61</v>
      </c>
      <c r="J337" s="1373"/>
      <c r="K337" s="1374">
        <f>個表B!C161</f>
        <v>0</v>
      </c>
      <c r="L337" s="1375"/>
      <c r="M337" s="178"/>
      <c r="N337" s="179"/>
      <c r="O337" s="180"/>
    </row>
    <row r="338" spans="1:16" ht="20.100000000000001" customHeight="1">
      <c r="A338" s="1333" t="s">
        <v>62</v>
      </c>
      <c r="B338" s="1334"/>
      <c r="C338" s="1368" t="str">
        <f>IF(G336="","",SUM(F342:F351))</f>
        <v/>
      </c>
      <c r="D338" s="1369"/>
      <c r="E338" s="1351" t="s">
        <v>63</v>
      </c>
      <c r="F338" s="1352"/>
      <c r="G338" s="181" t="str">
        <f>IF(G336="","",C338/G336)</f>
        <v/>
      </c>
      <c r="H338" s="173"/>
      <c r="I338" s="1333" t="s">
        <v>62</v>
      </c>
      <c r="J338" s="1334"/>
      <c r="K338" s="1368" t="str">
        <f>IF(O336="","",SUM(N342:N351))</f>
        <v/>
      </c>
      <c r="L338" s="1369"/>
      <c r="M338" s="1351" t="s">
        <v>63</v>
      </c>
      <c r="N338" s="1352"/>
      <c r="O338" s="181" t="str">
        <f>IF(O336="","",K338/O336)</f>
        <v/>
      </c>
    </row>
    <row r="339" spans="1:16" ht="20.100000000000001" customHeight="1">
      <c r="A339" s="1353" t="s">
        <v>64</v>
      </c>
      <c r="B339" s="1354"/>
      <c r="C339" s="1355" t="str">
        <f>IF(G336="","",SUM(F342:F354))</f>
        <v/>
      </c>
      <c r="D339" s="1356"/>
      <c r="E339" s="1357" t="s">
        <v>65</v>
      </c>
      <c r="F339" s="1358"/>
      <c r="G339" s="182" t="str">
        <f>IF(G336="","",C339/G336)</f>
        <v/>
      </c>
      <c r="H339" s="173"/>
      <c r="I339" s="1353" t="s">
        <v>64</v>
      </c>
      <c r="J339" s="1354"/>
      <c r="K339" s="1355" t="str">
        <f>IF(O336="","",SUM(N342:N354))</f>
        <v/>
      </c>
      <c r="L339" s="1356"/>
      <c r="M339" s="1357" t="s">
        <v>65</v>
      </c>
      <c r="N339" s="1358"/>
      <c r="O339" s="182" t="str">
        <f>IF(O336="","",K339/O336)</f>
        <v/>
      </c>
    </row>
    <row r="340" spans="1:16" ht="20.100000000000001" customHeight="1">
      <c r="A340" s="1341" t="s">
        <v>243</v>
      </c>
      <c r="B340" s="1342"/>
      <c r="C340" s="1342"/>
      <c r="D340" s="1342"/>
      <c r="E340" s="1342"/>
      <c r="F340" s="1342"/>
      <c r="G340" s="1343"/>
      <c r="H340" s="173"/>
      <c r="I340" s="1341" t="s">
        <v>243</v>
      </c>
      <c r="J340" s="1342"/>
      <c r="K340" s="1342"/>
      <c r="L340" s="1342"/>
      <c r="M340" s="1342"/>
      <c r="N340" s="1342"/>
      <c r="O340" s="1343"/>
    </row>
    <row r="341" spans="1:16" ht="20.100000000000001" customHeight="1">
      <c r="A341" s="1333" t="s">
        <v>66</v>
      </c>
      <c r="B341" s="1334"/>
      <c r="C341" s="1334"/>
      <c r="D341" s="183" t="s">
        <v>252</v>
      </c>
      <c r="E341" s="183" t="s">
        <v>48</v>
      </c>
      <c r="F341" s="183" t="s">
        <v>67</v>
      </c>
      <c r="G341" s="184" t="s">
        <v>68</v>
      </c>
      <c r="H341" s="173"/>
      <c r="I341" s="1333" t="s">
        <v>66</v>
      </c>
      <c r="J341" s="1334"/>
      <c r="K341" s="1334"/>
      <c r="L341" s="183" t="s">
        <v>252</v>
      </c>
      <c r="M341" s="183" t="s">
        <v>48</v>
      </c>
      <c r="N341" s="183" t="s">
        <v>67</v>
      </c>
      <c r="O341" s="184" t="s">
        <v>68</v>
      </c>
    </row>
    <row r="342" spans="1:16" ht="20.100000000000001" customHeight="1">
      <c r="A342" s="1335"/>
      <c r="B342" s="1336"/>
      <c r="C342" s="1336"/>
      <c r="D342" s="15"/>
      <c r="E342" s="185" t="s">
        <v>48</v>
      </c>
      <c r="F342" s="16"/>
      <c r="G342" s="186">
        <f>D342*F342</f>
        <v>0</v>
      </c>
      <c r="H342" s="173"/>
      <c r="I342" s="1335"/>
      <c r="J342" s="1336"/>
      <c r="K342" s="1336"/>
      <c r="L342" s="15"/>
      <c r="M342" s="185" t="s">
        <v>48</v>
      </c>
      <c r="N342" s="16"/>
      <c r="O342" s="186">
        <f>L342*N342</f>
        <v>0</v>
      </c>
    </row>
    <row r="343" spans="1:16" ht="20.100000000000001" customHeight="1">
      <c r="A343" s="1331"/>
      <c r="B343" s="1332"/>
      <c r="C343" s="1332"/>
      <c r="D343" s="17"/>
      <c r="E343" s="187" t="s">
        <v>48</v>
      </c>
      <c r="F343" s="17"/>
      <c r="G343" s="188">
        <f t="shared" ref="G343:G351" si="24">D343*F343</f>
        <v>0</v>
      </c>
      <c r="H343" s="173"/>
      <c r="I343" s="1331"/>
      <c r="J343" s="1332"/>
      <c r="K343" s="1332"/>
      <c r="L343" s="17"/>
      <c r="M343" s="187" t="s">
        <v>48</v>
      </c>
      <c r="N343" s="17"/>
      <c r="O343" s="188">
        <f t="shared" ref="O343:O351" si="25">L343*N343</f>
        <v>0</v>
      </c>
    </row>
    <row r="344" spans="1:16" ht="20.100000000000001" customHeight="1">
      <c r="A344" s="1331"/>
      <c r="B344" s="1332"/>
      <c r="C344" s="1332"/>
      <c r="D344" s="17"/>
      <c r="E344" s="187" t="s">
        <v>48</v>
      </c>
      <c r="F344" s="17"/>
      <c r="G344" s="188">
        <f t="shared" si="24"/>
        <v>0</v>
      </c>
      <c r="H344" s="173"/>
      <c r="I344" s="1331"/>
      <c r="J344" s="1332"/>
      <c r="K344" s="1332"/>
      <c r="L344" s="17"/>
      <c r="M344" s="187" t="s">
        <v>48</v>
      </c>
      <c r="N344" s="17"/>
      <c r="O344" s="188">
        <f t="shared" si="25"/>
        <v>0</v>
      </c>
    </row>
    <row r="345" spans="1:16" ht="20.100000000000001" customHeight="1">
      <c r="A345" s="1331"/>
      <c r="B345" s="1332"/>
      <c r="C345" s="1332"/>
      <c r="D345" s="17"/>
      <c r="E345" s="187" t="s">
        <v>48</v>
      </c>
      <c r="F345" s="17"/>
      <c r="G345" s="188">
        <f t="shared" si="24"/>
        <v>0</v>
      </c>
      <c r="H345" s="173"/>
      <c r="I345" s="1331"/>
      <c r="J345" s="1332"/>
      <c r="K345" s="1332"/>
      <c r="L345" s="17"/>
      <c r="M345" s="187" t="s">
        <v>48</v>
      </c>
      <c r="N345" s="17"/>
      <c r="O345" s="188">
        <f t="shared" si="25"/>
        <v>0</v>
      </c>
    </row>
    <row r="346" spans="1:16" ht="20.100000000000001" customHeight="1">
      <c r="A346" s="1331"/>
      <c r="B346" s="1332"/>
      <c r="C346" s="1332"/>
      <c r="D346" s="17"/>
      <c r="E346" s="187" t="s">
        <v>48</v>
      </c>
      <c r="F346" s="17"/>
      <c r="G346" s="188">
        <f t="shared" si="24"/>
        <v>0</v>
      </c>
      <c r="H346" s="173"/>
      <c r="I346" s="1331"/>
      <c r="J346" s="1332"/>
      <c r="K346" s="1332"/>
      <c r="L346" s="17"/>
      <c r="M346" s="187" t="s">
        <v>48</v>
      </c>
      <c r="N346" s="17"/>
      <c r="O346" s="188">
        <f t="shared" si="25"/>
        <v>0</v>
      </c>
    </row>
    <row r="347" spans="1:16" ht="20.100000000000001" customHeight="1">
      <c r="A347" s="1331"/>
      <c r="B347" s="1332"/>
      <c r="C347" s="1332"/>
      <c r="D347" s="17"/>
      <c r="E347" s="187" t="s">
        <v>48</v>
      </c>
      <c r="F347" s="17"/>
      <c r="G347" s="188">
        <f t="shared" si="24"/>
        <v>0</v>
      </c>
      <c r="H347" s="173"/>
      <c r="I347" s="1331"/>
      <c r="J347" s="1332"/>
      <c r="K347" s="1332"/>
      <c r="L347" s="17"/>
      <c r="M347" s="187" t="s">
        <v>48</v>
      </c>
      <c r="N347" s="17"/>
      <c r="O347" s="188">
        <f t="shared" si="25"/>
        <v>0</v>
      </c>
    </row>
    <row r="348" spans="1:16" ht="20.100000000000001" customHeight="1">
      <c r="A348" s="1331"/>
      <c r="B348" s="1332"/>
      <c r="C348" s="1332"/>
      <c r="D348" s="17"/>
      <c r="E348" s="187" t="s">
        <v>48</v>
      </c>
      <c r="F348" s="17"/>
      <c r="G348" s="188">
        <f t="shared" si="24"/>
        <v>0</v>
      </c>
      <c r="H348" s="173"/>
      <c r="I348" s="1331"/>
      <c r="J348" s="1332"/>
      <c r="K348" s="1332"/>
      <c r="L348" s="17"/>
      <c r="M348" s="187" t="s">
        <v>48</v>
      </c>
      <c r="N348" s="17"/>
      <c r="O348" s="188">
        <f t="shared" si="25"/>
        <v>0</v>
      </c>
    </row>
    <row r="349" spans="1:16" ht="20.100000000000001" customHeight="1">
      <c r="A349" s="1331"/>
      <c r="B349" s="1332"/>
      <c r="C349" s="1332"/>
      <c r="D349" s="17"/>
      <c r="E349" s="187" t="s">
        <v>48</v>
      </c>
      <c r="F349" s="17"/>
      <c r="G349" s="188">
        <f t="shared" si="24"/>
        <v>0</v>
      </c>
      <c r="H349" s="173"/>
      <c r="I349" s="1331"/>
      <c r="J349" s="1332"/>
      <c r="K349" s="1332"/>
      <c r="L349" s="17"/>
      <c r="M349" s="187" t="s">
        <v>48</v>
      </c>
      <c r="N349" s="17"/>
      <c r="O349" s="188">
        <f t="shared" si="25"/>
        <v>0</v>
      </c>
    </row>
    <row r="350" spans="1:16" ht="20.100000000000001" customHeight="1">
      <c r="A350" s="1331"/>
      <c r="B350" s="1332"/>
      <c r="C350" s="1332"/>
      <c r="D350" s="17"/>
      <c r="E350" s="187" t="s">
        <v>48</v>
      </c>
      <c r="F350" s="17"/>
      <c r="G350" s="188">
        <f t="shared" si="24"/>
        <v>0</v>
      </c>
      <c r="H350" s="173"/>
      <c r="I350" s="1331"/>
      <c r="J350" s="1332"/>
      <c r="K350" s="1332"/>
      <c r="L350" s="17"/>
      <c r="M350" s="187" t="s">
        <v>48</v>
      </c>
      <c r="N350" s="17"/>
      <c r="O350" s="188">
        <f t="shared" si="25"/>
        <v>0</v>
      </c>
    </row>
    <row r="351" spans="1:16" ht="20.100000000000001" customHeight="1">
      <c r="A351" s="1331"/>
      <c r="B351" s="1332"/>
      <c r="C351" s="1332"/>
      <c r="D351" s="17"/>
      <c r="E351" s="187" t="s">
        <v>48</v>
      </c>
      <c r="F351" s="17"/>
      <c r="G351" s="188">
        <f t="shared" si="24"/>
        <v>0</v>
      </c>
      <c r="H351" s="173"/>
      <c r="I351" s="1331"/>
      <c r="J351" s="1332"/>
      <c r="K351" s="1332"/>
      <c r="L351" s="17"/>
      <c r="M351" s="187" t="s">
        <v>48</v>
      </c>
      <c r="N351" s="17"/>
      <c r="O351" s="188">
        <f t="shared" si="25"/>
        <v>0</v>
      </c>
    </row>
    <row r="352" spans="1:16" s="523" customFormat="1" ht="20.100000000000001" customHeight="1">
      <c r="A352" s="1380" t="s">
        <v>512</v>
      </c>
      <c r="B352" s="1381"/>
      <c r="C352" s="1382" t="s">
        <v>513</v>
      </c>
      <c r="D352" s="1382"/>
      <c r="E352" s="1382" t="s">
        <v>514</v>
      </c>
      <c r="F352" s="1382"/>
      <c r="G352" s="525" t="s">
        <v>515</v>
      </c>
      <c r="H352" s="522"/>
      <c r="I352" s="1380" t="s">
        <v>512</v>
      </c>
      <c r="J352" s="1381"/>
      <c r="K352" s="1382" t="s">
        <v>513</v>
      </c>
      <c r="L352" s="1382"/>
      <c r="M352" s="1382" t="s">
        <v>514</v>
      </c>
      <c r="N352" s="1382"/>
      <c r="O352" s="525" t="s">
        <v>515</v>
      </c>
      <c r="P352" s="161"/>
    </row>
    <row r="353" spans="1:16" s="523" customFormat="1" ht="20.100000000000001" customHeight="1">
      <c r="A353" s="1401" t="s">
        <v>516</v>
      </c>
      <c r="B353" s="1402"/>
      <c r="C353" s="1403"/>
      <c r="D353" s="1403"/>
      <c r="E353" s="1411"/>
      <c r="F353" s="1412"/>
      <c r="G353" s="524"/>
      <c r="H353" s="522"/>
      <c r="I353" s="1401" t="s">
        <v>516</v>
      </c>
      <c r="J353" s="1402"/>
      <c r="K353" s="1403"/>
      <c r="L353" s="1403"/>
      <c r="M353" s="1411"/>
      <c r="N353" s="1412"/>
      <c r="O353" s="524"/>
      <c r="P353" s="161"/>
    </row>
    <row r="354" spans="1:16" ht="20.100000000000001" customHeight="1">
      <c r="A354" s="1363" t="s">
        <v>69</v>
      </c>
      <c r="B354" s="1364"/>
      <c r="C354" s="1365"/>
      <c r="D354" s="189"/>
      <c r="E354" s="190" t="s">
        <v>48</v>
      </c>
      <c r="F354" s="18"/>
      <c r="G354" s="191">
        <v>0</v>
      </c>
      <c r="H354" s="173"/>
      <c r="I354" s="1363" t="s">
        <v>69</v>
      </c>
      <c r="J354" s="1364"/>
      <c r="K354" s="1365"/>
      <c r="L354" s="189"/>
      <c r="M354" s="190" t="s">
        <v>48</v>
      </c>
      <c r="N354" s="18"/>
      <c r="O354" s="191">
        <v>0</v>
      </c>
    </row>
    <row r="355" spans="1:16" ht="20.100000000000001" customHeight="1">
      <c r="A355" s="1318" t="s">
        <v>70</v>
      </c>
      <c r="B355" s="1366"/>
      <c r="C355" s="1366"/>
      <c r="D355" s="1366"/>
      <c r="E355" s="1366"/>
      <c r="F355" s="1319"/>
      <c r="G355" s="192">
        <f>SUM(G342:G351)</f>
        <v>0</v>
      </c>
      <c r="H355" s="173"/>
      <c r="I355" s="1318" t="s">
        <v>70</v>
      </c>
      <c r="J355" s="1366"/>
      <c r="K355" s="1366"/>
      <c r="L355" s="1366"/>
      <c r="M355" s="1366"/>
      <c r="N355" s="1319"/>
      <c r="O355" s="192">
        <f>SUM(O342:O351)</f>
        <v>0</v>
      </c>
    </row>
    <row r="356" spans="1:16" ht="20.100000000000001" customHeight="1">
      <c r="A356" s="1359" t="s">
        <v>232</v>
      </c>
      <c r="B356" s="1360"/>
      <c r="C356" s="1360"/>
      <c r="D356" s="1360"/>
      <c r="E356" s="1360"/>
      <c r="F356" s="1360"/>
      <c r="G356" s="19"/>
      <c r="H356" s="173"/>
      <c r="I356" s="1359" t="s">
        <v>232</v>
      </c>
      <c r="J356" s="1360"/>
      <c r="K356" s="1360"/>
      <c r="L356" s="1360"/>
      <c r="M356" s="1360"/>
      <c r="N356" s="1360"/>
      <c r="O356" s="19"/>
    </row>
    <row r="357" spans="1:16" ht="20.100000000000001" customHeight="1">
      <c r="A357" s="1333" t="s">
        <v>45</v>
      </c>
      <c r="B357" s="1334"/>
      <c r="C357" s="1334"/>
      <c r="D357" s="1334"/>
      <c r="E357" s="1334"/>
      <c r="F357" s="1334"/>
      <c r="G357" s="192">
        <f>G355+G356</f>
        <v>0</v>
      </c>
      <c r="H357" s="173"/>
      <c r="I357" s="1333" t="s">
        <v>45</v>
      </c>
      <c r="J357" s="1334"/>
      <c r="K357" s="1334"/>
      <c r="L357" s="1334"/>
      <c r="M357" s="1334"/>
      <c r="N357" s="1334"/>
      <c r="O357" s="192">
        <f>O355+O356</f>
        <v>0</v>
      </c>
    </row>
    <row r="358" spans="1:16" ht="20.100000000000001" customHeight="1">
      <c r="A358" s="161">
        <v>27</v>
      </c>
      <c r="I358" s="161">
        <v>28</v>
      </c>
    </row>
    <row r="359" spans="1:16" s="176" customFormat="1" ht="30" customHeight="1">
      <c r="A359" s="1370" t="s">
        <v>224</v>
      </c>
      <c r="B359" s="1371"/>
      <c r="C359" s="1383">
        <f>個表B!B163</f>
        <v>0</v>
      </c>
      <c r="D359" s="1404"/>
      <c r="E359" s="1385" t="s">
        <v>218</v>
      </c>
      <c r="F359" s="1405"/>
      <c r="G359" s="174">
        <f>個表B!B164</f>
        <v>0</v>
      </c>
      <c r="H359" s="175"/>
      <c r="I359" s="1370" t="s">
        <v>224</v>
      </c>
      <c r="J359" s="1371"/>
      <c r="K359" s="1383">
        <f>個表B!B168</f>
        <v>0</v>
      </c>
      <c r="L359" s="1404"/>
      <c r="M359" s="1385" t="s">
        <v>218</v>
      </c>
      <c r="N359" s="1405"/>
      <c r="O359" s="174">
        <f>個表B!B169</f>
        <v>0</v>
      </c>
      <c r="P359" s="193"/>
    </row>
    <row r="360" spans="1:16" s="176" customFormat="1" ht="30" customHeight="1">
      <c r="A360" s="1370" t="s">
        <v>230</v>
      </c>
      <c r="B360" s="1371"/>
      <c r="C360" s="1337" t="str">
        <f>IF(個表B!B166="","",個表B!B166)</f>
        <v/>
      </c>
      <c r="D360" s="1338"/>
      <c r="E360" s="1370" t="s">
        <v>56</v>
      </c>
      <c r="F360" s="1371"/>
      <c r="G360" s="14">
        <f>個表B!B165</f>
        <v>0</v>
      </c>
      <c r="H360" s="175"/>
      <c r="I360" s="1370" t="s">
        <v>230</v>
      </c>
      <c r="J360" s="1371"/>
      <c r="K360" s="1337" t="str">
        <f>IF(個表B!B171="","",個表B!B171)</f>
        <v/>
      </c>
      <c r="L360" s="1338"/>
      <c r="M360" s="1370" t="s">
        <v>56</v>
      </c>
      <c r="N360" s="1371"/>
      <c r="O360" s="14">
        <f>個表B!B170</f>
        <v>0</v>
      </c>
      <c r="P360" s="193"/>
    </row>
    <row r="361" spans="1:16" ht="20.100000000000001" customHeight="1">
      <c r="A361" s="1372" t="s">
        <v>57</v>
      </c>
      <c r="B361" s="1373"/>
      <c r="C361" s="1376"/>
      <c r="D361" s="1376"/>
      <c r="E361" s="1377"/>
      <c r="F361" s="1377"/>
      <c r="G361" s="1378"/>
      <c r="H361" s="173"/>
      <c r="I361" s="1372" t="s">
        <v>57</v>
      </c>
      <c r="J361" s="1373"/>
      <c r="K361" s="1376"/>
      <c r="L361" s="1376"/>
      <c r="M361" s="1377"/>
      <c r="N361" s="1377"/>
      <c r="O361" s="1378"/>
    </row>
    <row r="362" spans="1:16" ht="20.100000000000001" customHeight="1">
      <c r="A362" s="1318" t="s">
        <v>58</v>
      </c>
      <c r="B362" s="1319"/>
      <c r="C362" s="1320"/>
      <c r="D362" s="1321"/>
      <c r="E362" s="1322"/>
      <c r="F362" s="1323"/>
      <c r="G362" s="1324"/>
      <c r="I362" s="1318" t="s">
        <v>58</v>
      </c>
      <c r="J362" s="1319"/>
      <c r="K362" s="1320"/>
      <c r="L362" s="1321"/>
      <c r="M362" s="1322"/>
      <c r="N362" s="1323"/>
      <c r="O362" s="1324"/>
    </row>
    <row r="363" spans="1:16" ht="20.100000000000001" customHeight="1">
      <c r="A363" s="1325" t="s">
        <v>59</v>
      </c>
      <c r="B363" s="1326"/>
      <c r="C363" s="1327">
        <f>C361-C362</f>
        <v>0</v>
      </c>
      <c r="D363" s="1328"/>
      <c r="E363" s="1329" t="s">
        <v>60</v>
      </c>
      <c r="F363" s="1330"/>
      <c r="G363" s="177" t="str">
        <f>IF(C363*C364=0,"",C363*C364)</f>
        <v/>
      </c>
      <c r="H363" s="173"/>
      <c r="I363" s="1325" t="s">
        <v>59</v>
      </c>
      <c r="J363" s="1326"/>
      <c r="K363" s="1327">
        <f>K361-K362</f>
        <v>0</v>
      </c>
      <c r="L363" s="1328"/>
      <c r="M363" s="1329" t="s">
        <v>60</v>
      </c>
      <c r="N363" s="1330"/>
      <c r="O363" s="177" t="str">
        <f>IF(K363*K364=0,"",K363*K364)</f>
        <v/>
      </c>
    </row>
    <row r="364" spans="1:16" ht="20.100000000000001" customHeight="1">
      <c r="A364" s="1372" t="s">
        <v>61</v>
      </c>
      <c r="B364" s="1373"/>
      <c r="C364" s="1374">
        <f>個表B!C166</f>
        <v>0</v>
      </c>
      <c r="D364" s="1375"/>
      <c r="E364" s="178"/>
      <c r="F364" s="179"/>
      <c r="G364" s="180"/>
      <c r="H364" s="173"/>
      <c r="I364" s="1372" t="s">
        <v>61</v>
      </c>
      <c r="J364" s="1373"/>
      <c r="K364" s="1374">
        <f>個表B!C171</f>
        <v>0</v>
      </c>
      <c r="L364" s="1375"/>
      <c r="M364" s="178"/>
      <c r="N364" s="179"/>
      <c r="O364" s="180"/>
    </row>
    <row r="365" spans="1:16" ht="20.100000000000001" customHeight="1">
      <c r="A365" s="1333" t="s">
        <v>62</v>
      </c>
      <c r="B365" s="1334"/>
      <c r="C365" s="1368" t="str">
        <f>IF(G363="","",SUM(F369:F378))</f>
        <v/>
      </c>
      <c r="D365" s="1369"/>
      <c r="E365" s="1351" t="s">
        <v>63</v>
      </c>
      <c r="F365" s="1352"/>
      <c r="G365" s="181" t="str">
        <f>IF(G363="","",C365/G363)</f>
        <v/>
      </c>
      <c r="H365" s="173"/>
      <c r="I365" s="1333" t="s">
        <v>62</v>
      </c>
      <c r="J365" s="1334"/>
      <c r="K365" s="1368" t="str">
        <f>IF(O363="","",SUM(N369:N378))</f>
        <v/>
      </c>
      <c r="L365" s="1369"/>
      <c r="M365" s="1351" t="s">
        <v>63</v>
      </c>
      <c r="N365" s="1352"/>
      <c r="O365" s="181" t="str">
        <f>IF(O363="","",K365/O363)</f>
        <v/>
      </c>
    </row>
    <row r="366" spans="1:16" ht="20.100000000000001" customHeight="1">
      <c r="A366" s="1353" t="s">
        <v>64</v>
      </c>
      <c r="B366" s="1354"/>
      <c r="C366" s="1355" t="str">
        <f>IF(G363="","",SUM(F369:F381))</f>
        <v/>
      </c>
      <c r="D366" s="1356"/>
      <c r="E366" s="1357" t="s">
        <v>65</v>
      </c>
      <c r="F366" s="1358"/>
      <c r="G366" s="182" t="str">
        <f>IF(G363="","",C366/G363)</f>
        <v/>
      </c>
      <c r="H366" s="173"/>
      <c r="I366" s="1353" t="s">
        <v>64</v>
      </c>
      <c r="J366" s="1354"/>
      <c r="K366" s="1355" t="str">
        <f>IF(O363="","",SUM(N369:N381))</f>
        <v/>
      </c>
      <c r="L366" s="1356"/>
      <c r="M366" s="1357" t="s">
        <v>65</v>
      </c>
      <c r="N366" s="1358"/>
      <c r="O366" s="182" t="str">
        <f>IF(O363="","",K366/O363)</f>
        <v/>
      </c>
    </row>
    <row r="367" spans="1:16" ht="20.100000000000001" customHeight="1">
      <c r="A367" s="1341" t="s">
        <v>243</v>
      </c>
      <c r="B367" s="1342"/>
      <c r="C367" s="1342"/>
      <c r="D367" s="1342"/>
      <c r="E367" s="1342"/>
      <c r="F367" s="1342"/>
      <c r="G367" s="1343"/>
      <c r="H367" s="173"/>
      <c r="I367" s="1341" t="s">
        <v>243</v>
      </c>
      <c r="J367" s="1342"/>
      <c r="K367" s="1342"/>
      <c r="L367" s="1342"/>
      <c r="M367" s="1342"/>
      <c r="N367" s="1342"/>
      <c r="O367" s="1343"/>
    </row>
    <row r="368" spans="1:16" ht="20.100000000000001" customHeight="1">
      <c r="A368" s="1333" t="s">
        <v>66</v>
      </c>
      <c r="B368" s="1334"/>
      <c r="C368" s="1334"/>
      <c r="D368" s="183" t="s">
        <v>252</v>
      </c>
      <c r="E368" s="183" t="s">
        <v>48</v>
      </c>
      <c r="F368" s="183" t="s">
        <v>67</v>
      </c>
      <c r="G368" s="184" t="s">
        <v>68</v>
      </c>
      <c r="H368" s="173"/>
      <c r="I368" s="1333" t="s">
        <v>66</v>
      </c>
      <c r="J368" s="1334"/>
      <c r="K368" s="1334"/>
      <c r="L368" s="183" t="s">
        <v>252</v>
      </c>
      <c r="M368" s="183" t="s">
        <v>48</v>
      </c>
      <c r="N368" s="183" t="s">
        <v>67</v>
      </c>
      <c r="O368" s="184" t="s">
        <v>68</v>
      </c>
    </row>
    <row r="369" spans="1:16" ht="20.100000000000001" customHeight="1">
      <c r="A369" s="1335"/>
      <c r="B369" s="1336"/>
      <c r="C369" s="1336"/>
      <c r="D369" s="15"/>
      <c r="E369" s="185" t="s">
        <v>48</v>
      </c>
      <c r="F369" s="16"/>
      <c r="G369" s="186">
        <f>D369*F369</f>
        <v>0</v>
      </c>
      <c r="H369" s="173"/>
      <c r="I369" s="1335"/>
      <c r="J369" s="1336"/>
      <c r="K369" s="1336"/>
      <c r="L369" s="15"/>
      <c r="M369" s="185" t="s">
        <v>48</v>
      </c>
      <c r="N369" s="16"/>
      <c r="O369" s="186">
        <f>L369*N369</f>
        <v>0</v>
      </c>
    </row>
    <row r="370" spans="1:16" ht="20.100000000000001" customHeight="1">
      <c r="A370" s="1331"/>
      <c r="B370" s="1332"/>
      <c r="C370" s="1332"/>
      <c r="D370" s="17"/>
      <c r="E370" s="187" t="s">
        <v>48</v>
      </c>
      <c r="F370" s="17"/>
      <c r="G370" s="188">
        <f t="shared" ref="G370:G378" si="26">D370*F370</f>
        <v>0</v>
      </c>
      <c r="H370" s="173"/>
      <c r="I370" s="1331"/>
      <c r="J370" s="1332"/>
      <c r="K370" s="1332"/>
      <c r="L370" s="17"/>
      <c r="M370" s="187" t="s">
        <v>48</v>
      </c>
      <c r="N370" s="17"/>
      <c r="O370" s="188">
        <f t="shared" ref="O370:O378" si="27">L370*N370</f>
        <v>0</v>
      </c>
    </row>
    <row r="371" spans="1:16" ht="20.100000000000001" customHeight="1">
      <c r="A371" s="1331"/>
      <c r="B371" s="1332"/>
      <c r="C371" s="1332"/>
      <c r="D371" s="17"/>
      <c r="E371" s="187" t="s">
        <v>48</v>
      </c>
      <c r="F371" s="17"/>
      <c r="G371" s="188">
        <f t="shared" si="26"/>
        <v>0</v>
      </c>
      <c r="H371" s="173"/>
      <c r="I371" s="1331"/>
      <c r="J371" s="1332"/>
      <c r="K371" s="1332"/>
      <c r="L371" s="17"/>
      <c r="M371" s="187" t="s">
        <v>48</v>
      </c>
      <c r="N371" s="17"/>
      <c r="O371" s="188">
        <f t="shared" si="27"/>
        <v>0</v>
      </c>
    </row>
    <row r="372" spans="1:16" ht="20.100000000000001" customHeight="1">
      <c r="A372" s="1331"/>
      <c r="B372" s="1332"/>
      <c r="C372" s="1332"/>
      <c r="D372" s="17"/>
      <c r="E372" s="187" t="s">
        <v>48</v>
      </c>
      <c r="F372" s="17"/>
      <c r="G372" s="188">
        <f t="shared" si="26"/>
        <v>0</v>
      </c>
      <c r="H372" s="173"/>
      <c r="I372" s="1331"/>
      <c r="J372" s="1332"/>
      <c r="K372" s="1332"/>
      <c r="L372" s="17"/>
      <c r="M372" s="187" t="s">
        <v>48</v>
      </c>
      <c r="N372" s="17"/>
      <c r="O372" s="188">
        <f t="shared" si="27"/>
        <v>0</v>
      </c>
    </row>
    <row r="373" spans="1:16" ht="20.100000000000001" customHeight="1">
      <c r="A373" s="1331"/>
      <c r="B373" s="1332"/>
      <c r="C373" s="1332"/>
      <c r="D373" s="17"/>
      <c r="E373" s="187" t="s">
        <v>48</v>
      </c>
      <c r="F373" s="17"/>
      <c r="G373" s="188">
        <f t="shared" si="26"/>
        <v>0</v>
      </c>
      <c r="H373" s="173"/>
      <c r="I373" s="1331"/>
      <c r="J373" s="1332"/>
      <c r="K373" s="1332"/>
      <c r="L373" s="17"/>
      <c r="M373" s="187" t="s">
        <v>48</v>
      </c>
      <c r="N373" s="17"/>
      <c r="O373" s="188">
        <f t="shared" si="27"/>
        <v>0</v>
      </c>
    </row>
    <row r="374" spans="1:16" ht="20.100000000000001" customHeight="1">
      <c r="A374" s="1331"/>
      <c r="B374" s="1332"/>
      <c r="C374" s="1332"/>
      <c r="D374" s="17"/>
      <c r="E374" s="187" t="s">
        <v>48</v>
      </c>
      <c r="F374" s="17"/>
      <c r="G374" s="188">
        <f t="shared" si="26"/>
        <v>0</v>
      </c>
      <c r="H374" s="173"/>
      <c r="I374" s="1331"/>
      <c r="J374" s="1332"/>
      <c r="K374" s="1332"/>
      <c r="L374" s="17"/>
      <c r="M374" s="187" t="s">
        <v>48</v>
      </c>
      <c r="N374" s="17"/>
      <c r="O374" s="188">
        <f t="shared" si="27"/>
        <v>0</v>
      </c>
    </row>
    <row r="375" spans="1:16" ht="20.100000000000001" customHeight="1">
      <c r="A375" s="1331"/>
      <c r="B375" s="1332"/>
      <c r="C375" s="1332"/>
      <c r="D375" s="17"/>
      <c r="E375" s="187" t="s">
        <v>48</v>
      </c>
      <c r="F375" s="17"/>
      <c r="G375" s="188">
        <f t="shared" si="26"/>
        <v>0</v>
      </c>
      <c r="H375" s="173"/>
      <c r="I375" s="1331"/>
      <c r="J375" s="1332"/>
      <c r="K375" s="1332"/>
      <c r="L375" s="17"/>
      <c r="M375" s="187" t="s">
        <v>48</v>
      </c>
      <c r="N375" s="17"/>
      <c r="O375" s="188">
        <f t="shared" si="27"/>
        <v>0</v>
      </c>
    </row>
    <row r="376" spans="1:16" ht="20.100000000000001" customHeight="1">
      <c r="A376" s="1331"/>
      <c r="B376" s="1332"/>
      <c r="C376" s="1332"/>
      <c r="D376" s="17"/>
      <c r="E376" s="187" t="s">
        <v>48</v>
      </c>
      <c r="F376" s="17"/>
      <c r="G376" s="188">
        <f t="shared" si="26"/>
        <v>0</v>
      </c>
      <c r="H376" s="173"/>
      <c r="I376" s="1331"/>
      <c r="J376" s="1332"/>
      <c r="K376" s="1332"/>
      <c r="L376" s="17"/>
      <c r="M376" s="187" t="s">
        <v>48</v>
      </c>
      <c r="N376" s="17"/>
      <c r="O376" s="188">
        <f t="shared" si="27"/>
        <v>0</v>
      </c>
    </row>
    <row r="377" spans="1:16" ht="20.100000000000001" customHeight="1">
      <c r="A377" s="1331"/>
      <c r="B377" s="1332"/>
      <c r="C377" s="1332"/>
      <c r="D377" s="17"/>
      <c r="E377" s="187" t="s">
        <v>48</v>
      </c>
      <c r="F377" s="17"/>
      <c r="G377" s="188">
        <f t="shared" si="26"/>
        <v>0</v>
      </c>
      <c r="H377" s="173"/>
      <c r="I377" s="1331"/>
      <c r="J377" s="1332"/>
      <c r="K377" s="1332"/>
      <c r="L377" s="17"/>
      <c r="M377" s="187" t="s">
        <v>48</v>
      </c>
      <c r="N377" s="17"/>
      <c r="O377" s="188">
        <f t="shared" si="27"/>
        <v>0</v>
      </c>
    </row>
    <row r="378" spans="1:16" ht="20.100000000000001" customHeight="1">
      <c r="A378" s="1331"/>
      <c r="B378" s="1332"/>
      <c r="C378" s="1332"/>
      <c r="D378" s="17"/>
      <c r="E378" s="187" t="s">
        <v>48</v>
      </c>
      <c r="F378" s="17"/>
      <c r="G378" s="188">
        <f t="shared" si="26"/>
        <v>0</v>
      </c>
      <c r="H378" s="173"/>
      <c r="I378" s="1331"/>
      <c r="J378" s="1332"/>
      <c r="K378" s="1332"/>
      <c r="L378" s="17"/>
      <c r="M378" s="187" t="s">
        <v>48</v>
      </c>
      <c r="N378" s="17"/>
      <c r="O378" s="188">
        <f t="shared" si="27"/>
        <v>0</v>
      </c>
    </row>
    <row r="379" spans="1:16" s="523" customFormat="1" ht="20.100000000000001" customHeight="1">
      <c r="A379" s="1380" t="s">
        <v>512</v>
      </c>
      <c r="B379" s="1381"/>
      <c r="C379" s="1382" t="s">
        <v>513</v>
      </c>
      <c r="D379" s="1382"/>
      <c r="E379" s="1382" t="s">
        <v>514</v>
      </c>
      <c r="F379" s="1382"/>
      <c r="G379" s="525" t="s">
        <v>515</v>
      </c>
      <c r="H379" s="522"/>
      <c r="I379" s="1380" t="s">
        <v>512</v>
      </c>
      <c r="J379" s="1381"/>
      <c r="K379" s="1382" t="s">
        <v>513</v>
      </c>
      <c r="L379" s="1382"/>
      <c r="M379" s="1382" t="s">
        <v>514</v>
      </c>
      <c r="N379" s="1382"/>
      <c r="O379" s="525" t="s">
        <v>515</v>
      </c>
      <c r="P379" s="161"/>
    </row>
    <row r="380" spans="1:16" s="523" customFormat="1" ht="20.100000000000001" customHeight="1">
      <c r="A380" s="1401" t="s">
        <v>516</v>
      </c>
      <c r="B380" s="1402"/>
      <c r="C380" s="1403"/>
      <c r="D380" s="1403"/>
      <c r="E380" s="1411"/>
      <c r="F380" s="1412"/>
      <c r="G380" s="524"/>
      <c r="H380" s="522"/>
      <c r="I380" s="1401" t="s">
        <v>516</v>
      </c>
      <c r="J380" s="1402"/>
      <c r="K380" s="1403"/>
      <c r="L380" s="1403"/>
      <c r="M380" s="1411"/>
      <c r="N380" s="1412"/>
      <c r="O380" s="524"/>
      <c r="P380" s="161"/>
    </row>
    <row r="381" spans="1:16" ht="20.100000000000001" customHeight="1">
      <c r="A381" s="1363" t="s">
        <v>69</v>
      </c>
      <c r="B381" s="1364"/>
      <c r="C381" s="1365"/>
      <c r="D381" s="189"/>
      <c r="E381" s="190" t="s">
        <v>48</v>
      </c>
      <c r="F381" s="18"/>
      <c r="G381" s="191">
        <v>0</v>
      </c>
      <c r="H381" s="173"/>
      <c r="I381" s="1363" t="s">
        <v>69</v>
      </c>
      <c r="J381" s="1364"/>
      <c r="K381" s="1365"/>
      <c r="L381" s="189"/>
      <c r="M381" s="190" t="s">
        <v>48</v>
      </c>
      <c r="N381" s="18"/>
      <c r="O381" s="191">
        <v>0</v>
      </c>
    </row>
    <row r="382" spans="1:16" ht="20.100000000000001" customHeight="1">
      <c r="A382" s="1318" t="s">
        <v>70</v>
      </c>
      <c r="B382" s="1366"/>
      <c r="C382" s="1366"/>
      <c r="D382" s="1366"/>
      <c r="E382" s="1366"/>
      <c r="F382" s="1319"/>
      <c r="G382" s="192">
        <f>SUM(G369:G378)</f>
        <v>0</v>
      </c>
      <c r="H382" s="173"/>
      <c r="I382" s="1318" t="s">
        <v>70</v>
      </c>
      <c r="J382" s="1366"/>
      <c r="K382" s="1366"/>
      <c r="L382" s="1366"/>
      <c r="M382" s="1366"/>
      <c r="N382" s="1319"/>
      <c r="O382" s="192">
        <f>SUM(O369:O378)</f>
        <v>0</v>
      </c>
    </row>
    <row r="383" spans="1:16" ht="20.100000000000001" customHeight="1">
      <c r="A383" s="1359" t="s">
        <v>232</v>
      </c>
      <c r="B383" s="1360"/>
      <c r="C383" s="1360"/>
      <c r="D383" s="1360"/>
      <c r="E383" s="1360"/>
      <c r="F383" s="1360"/>
      <c r="G383" s="19"/>
      <c r="H383" s="173"/>
      <c r="I383" s="1359" t="s">
        <v>232</v>
      </c>
      <c r="J383" s="1360"/>
      <c r="K383" s="1360"/>
      <c r="L383" s="1360"/>
      <c r="M383" s="1360"/>
      <c r="N383" s="1360"/>
      <c r="O383" s="19"/>
    </row>
    <row r="384" spans="1:16" ht="20.100000000000001" customHeight="1">
      <c r="A384" s="1333" t="s">
        <v>45</v>
      </c>
      <c r="B384" s="1334"/>
      <c r="C384" s="1334"/>
      <c r="D384" s="1334"/>
      <c r="E384" s="1334"/>
      <c r="F384" s="1334"/>
      <c r="G384" s="192">
        <f>G382+G383</f>
        <v>0</v>
      </c>
      <c r="H384" s="173"/>
      <c r="I384" s="1333" t="s">
        <v>45</v>
      </c>
      <c r="J384" s="1334"/>
      <c r="K384" s="1334"/>
      <c r="L384" s="1334"/>
      <c r="M384" s="1334"/>
      <c r="N384" s="1334"/>
      <c r="O384" s="192">
        <f>O382+O383</f>
        <v>0</v>
      </c>
    </row>
    <row r="385" spans="1:16" ht="20.100000000000001" customHeight="1">
      <c r="A385" s="161">
        <v>29</v>
      </c>
      <c r="I385" s="161">
        <v>30</v>
      </c>
    </row>
    <row r="386" spans="1:16" s="176" customFormat="1" ht="30" customHeight="1">
      <c r="A386" s="1370" t="s">
        <v>224</v>
      </c>
      <c r="B386" s="1371"/>
      <c r="C386" s="1383">
        <f>個表B!B173</f>
        <v>0</v>
      </c>
      <c r="D386" s="1404"/>
      <c r="E386" s="1385" t="s">
        <v>218</v>
      </c>
      <c r="F386" s="1405"/>
      <c r="G386" s="174">
        <f>個表B!B174</f>
        <v>0</v>
      </c>
      <c r="H386" s="175"/>
      <c r="I386" s="1370" t="s">
        <v>224</v>
      </c>
      <c r="J386" s="1371"/>
      <c r="K386" s="1383">
        <f>個表B!B178</f>
        <v>0</v>
      </c>
      <c r="L386" s="1404"/>
      <c r="M386" s="1385" t="s">
        <v>218</v>
      </c>
      <c r="N386" s="1405"/>
      <c r="O386" s="174">
        <f>個表B!B179</f>
        <v>0</v>
      </c>
      <c r="P386" s="193"/>
    </row>
    <row r="387" spans="1:16" s="176" customFormat="1" ht="30" customHeight="1">
      <c r="A387" s="1370" t="s">
        <v>230</v>
      </c>
      <c r="B387" s="1371"/>
      <c r="C387" s="1337" t="str">
        <f>IF(個表B!B176="","",個表B!B176)</f>
        <v/>
      </c>
      <c r="D387" s="1338"/>
      <c r="E387" s="1370" t="s">
        <v>56</v>
      </c>
      <c r="F387" s="1371"/>
      <c r="G387" s="14">
        <f>個表B!B175</f>
        <v>0</v>
      </c>
      <c r="H387" s="175"/>
      <c r="I387" s="1370" t="s">
        <v>230</v>
      </c>
      <c r="J387" s="1371"/>
      <c r="K387" s="1337" t="str">
        <f>IF(個表B!B181="","",個表B!B181)</f>
        <v/>
      </c>
      <c r="L387" s="1338"/>
      <c r="M387" s="1370" t="s">
        <v>56</v>
      </c>
      <c r="N387" s="1371"/>
      <c r="O387" s="14">
        <f>個表B!B180</f>
        <v>0</v>
      </c>
      <c r="P387" s="193"/>
    </row>
    <row r="388" spans="1:16" ht="20.100000000000001" customHeight="1">
      <c r="A388" s="1372" t="s">
        <v>57</v>
      </c>
      <c r="B388" s="1373"/>
      <c r="C388" s="1376"/>
      <c r="D388" s="1376"/>
      <c r="E388" s="1377"/>
      <c r="F388" s="1377"/>
      <c r="G388" s="1378"/>
      <c r="H388" s="173"/>
      <c r="I388" s="1372" t="s">
        <v>57</v>
      </c>
      <c r="J388" s="1373"/>
      <c r="K388" s="1376"/>
      <c r="L388" s="1376"/>
      <c r="M388" s="1377"/>
      <c r="N388" s="1377"/>
      <c r="O388" s="1378"/>
    </row>
    <row r="389" spans="1:16" ht="20.100000000000001" customHeight="1">
      <c r="A389" s="1318" t="s">
        <v>58</v>
      </c>
      <c r="B389" s="1319"/>
      <c r="C389" s="1320"/>
      <c r="D389" s="1321"/>
      <c r="E389" s="1322"/>
      <c r="F389" s="1323"/>
      <c r="G389" s="1324"/>
      <c r="I389" s="1318" t="s">
        <v>58</v>
      </c>
      <c r="J389" s="1319"/>
      <c r="K389" s="1320"/>
      <c r="L389" s="1321"/>
      <c r="M389" s="1322"/>
      <c r="N389" s="1323"/>
      <c r="O389" s="1324"/>
    </row>
    <row r="390" spans="1:16" ht="20.100000000000001" customHeight="1">
      <c r="A390" s="1325" t="s">
        <v>59</v>
      </c>
      <c r="B390" s="1326"/>
      <c r="C390" s="1327">
        <f>C388-C389</f>
        <v>0</v>
      </c>
      <c r="D390" s="1328"/>
      <c r="E390" s="1329" t="s">
        <v>60</v>
      </c>
      <c r="F390" s="1330"/>
      <c r="G390" s="177" t="str">
        <f>IF(C390*C391=0,"",C390*C391)</f>
        <v/>
      </c>
      <c r="H390" s="173"/>
      <c r="I390" s="1325" t="s">
        <v>59</v>
      </c>
      <c r="J390" s="1326"/>
      <c r="K390" s="1327">
        <f>K388-K389</f>
        <v>0</v>
      </c>
      <c r="L390" s="1328"/>
      <c r="M390" s="1329" t="s">
        <v>60</v>
      </c>
      <c r="N390" s="1330"/>
      <c r="O390" s="177" t="str">
        <f>IF(K390*K391=0,"",K390*K391)</f>
        <v/>
      </c>
    </row>
    <row r="391" spans="1:16" ht="20.100000000000001" customHeight="1">
      <c r="A391" s="1372" t="s">
        <v>61</v>
      </c>
      <c r="B391" s="1373"/>
      <c r="C391" s="1374">
        <f>個表B!C176</f>
        <v>0</v>
      </c>
      <c r="D391" s="1375"/>
      <c r="E391" s="178"/>
      <c r="F391" s="179"/>
      <c r="G391" s="180"/>
      <c r="H391" s="173"/>
      <c r="I391" s="1372" t="s">
        <v>61</v>
      </c>
      <c r="J391" s="1373"/>
      <c r="K391" s="1374">
        <f>個表B!C181</f>
        <v>0</v>
      </c>
      <c r="L391" s="1375"/>
      <c r="M391" s="178"/>
      <c r="N391" s="179"/>
      <c r="O391" s="180"/>
    </row>
    <row r="392" spans="1:16" ht="20.100000000000001" customHeight="1">
      <c r="A392" s="1333" t="s">
        <v>62</v>
      </c>
      <c r="B392" s="1334"/>
      <c r="C392" s="1368" t="str">
        <f>IF(G390="","",SUM(F396:F405))</f>
        <v/>
      </c>
      <c r="D392" s="1369"/>
      <c r="E392" s="1351" t="s">
        <v>63</v>
      </c>
      <c r="F392" s="1352"/>
      <c r="G392" s="181" t="str">
        <f>IF(G390="","",C392/G390)</f>
        <v/>
      </c>
      <c r="H392" s="173"/>
      <c r="I392" s="1333" t="s">
        <v>62</v>
      </c>
      <c r="J392" s="1334"/>
      <c r="K392" s="1368" t="str">
        <f>IF(O390="","",SUM(N396:N405))</f>
        <v/>
      </c>
      <c r="L392" s="1369"/>
      <c r="M392" s="1351" t="s">
        <v>63</v>
      </c>
      <c r="N392" s="1352"/>
      <c r="O392" s="181" t="str">
        <f>IF(O390="","",K392/O390)</f>
        <v/>
      </c>
    </row>
    <row r="393" spans="1:16" ht="20.100000000000001" customHeight="1">
      <c r="A393" s="1353" t="s">
        <v>64</v>
      </c>
      <c r="B393" s="1354"/>
      <c r="C393" s="1355" t="str">
        <f>IF(G390="","",SUM(F396:F408))</f>
        <v/>
      </c>
      <c r="D393" s="1356"/>
      <c r="E393" s="1357" t="s">
        <v>65</v>
      </c>
      <c r="F393" s="1358"/>
      <c r="G393" s="182" t="str">
        <f>IF(G390="","",C393/G390)</f>
        <v/>
      </c>
      <c r="H393" s="173"/>
      <c r="I393" s="1353" t="s">
        <v>64</v>
      </c>
      <c r="J393" s="1354"/>
      <c r="K393" s="1355" t="str">
        <f>IF(O390="","",SUM(N396:N408))</f>
        <v/>
      </c>
      <c r="L393" s="1356"/>
      <c r="M393" s="1357" t="s">
        <v>65</v>
      </c>
      <c r="N393" s="1358"/>
      <c r="O393" s="182" t="str">
        <f>IF(O390="","",K393/O390)</f>
        <v/>
      </c>
    </row>
    <row r="394" spans="1:16" ht="20.100000000000001" customHeight="1">
      <c r="A394" s="1341" t="s">
        <v>243</v>
      </c>
      <c r="B394" s="1342"/>
      <c r="C394" s="1342"/>
      <c r="D394" s="1342"/>
      <c r="E394" s="1342"/>
      <c r="F394" s="1342"/>
      <c r="G394" s="1343"/>
      <c r="H394" s="173"/>
      <c r="I394" s="1341" t="s">
        <v>243</v>
      </c>
      <c r="J394" s="1342"/>
      <c r="K394" s="1342"/>
      <c r="L394" s="1342"/>
      <c r="M394" s="1342"/>
      <c r="N394" s="1342"/>
      <c r="O394" s="1343"/>
    </row>
    <row r="395" spans="1:16" ht="20.100000000000001" customHeight="1">
      <c r="A395" s="1333" t="s">
        <v>66</v>
      </c>
      <c r="B395" s="1334"/>
      <c r="C395" s="1334"/>
      <c r="D395" s="183" t="s">
        <v>252</v>
      </c>
      <c r="E395" s="183" t="s">
        <v>48</v>
      </c>
      <c r="F395" s="183" t="s">
        <v>67</v>
      </c>
      <c r="G395" s="184" t="s">
        <v>68</v>
      </c>
      <c r="H395" s="173"/>
      <c r="I395" s="1333" t="s">
        <v>66</v>
      </c>
      <c r="J395" s="1334"/>
      <c r="K395" s="1334"/>
      <c r="L395" s="183" t="s">
        <v>252</v>
      </c>
      <c r="M395" s="183" t="s">
        <v>48</v>
      </c>
      <c r="N395" s="183" t="s">
        <v>67</v>
      </c>
      <c r="O395" s="184" t="s">
        <v>68</v>
      </c>
    </row>
    <row r="396" spans="1:16" ht="20.100000000000001" customHeight="1">
      <c r="A396" s="1335"/>
      <c r="B396" s="1336"/>
      <c r="C396" s="1336"/>
      <c r="D396" s="15"/>
      <c r="E396" s="185" t="s">
        <v>48</v>
      </c>
      <c r="F396" s="16"/>
      <c r="G396" s="186">
        <f>D396*F396</f>
        <v>0</v>
      </c>
      <c r="H396" s="173"/>
      <c r="I396" s="1335"/>
      <c r="J396" s="1336"/>
      <c r="K396" s="1336"/>
      <c r="L396" s="15"/>
      <c r="M396" s="185" t="s">
        <v>48</v>
      </c>
      <c r="N396" s="16"/>
      <c r="O396" s="186">
        <f>L396*N396</f>
        <v>0</v>
      </c>
    </row>
    <row r="397" spans="1:16" ht="20.100000000000001" customHeight="1">
      <c r="A397" s="1331"/>
      <c r="B397" s="1332"/>
      <c r="C397" s="1332"/>
      <c r="D397" s="17"/>
      <c r="E397" s="187" t="s">
        <v>48</v>
      </c>
      <c r="F397" s="17"/>
      <c r="G397" s="188">
        <f t="shared" ref="G397:G405" si="28">D397*F397</f>
        <v>0</v>
      </c>
      <c r="H397" s="173"/>
      <c r="I397" s="1331"/>
      <c r="J397" s="1332"/>
      <c r="K397" s="1332"/>
      <c r="L397" s="17"/>
      <c r="M397" s="187" t="s">
        <v>48</v>
      </c>
      <c r="N397" s="17"/>
      <c r="O397" s="188">
        <f t="shared" ref="O397:O405" si="29">L397*N397</f>
        <v>0</v>
      </c>
    </row>
    <row r="398" spans="1:16" ht="20.100000000000001" customHeight="1">
      <c r="A398" s="1331"/>
      <c r="B398" s="1332"/>
      <c r="C398" s="1332"/>
      <c r="D398" s="17"/>
      <c r="E398" s="187" t="s">
        <v>48</v>
      </c>
      <c r="F398" s="17"/>
      <c r="G398" s="188">
        <f t="shared" si="28"/>
        <v>0</v>
      </c>
      <c r="H398" s="173"/>
      <c r="I398" s="1331"/>
      <c r="J398" s="1332"/>
      <c r="K398" s="1332"/>
      <c r="L398" s="17"/>
      <c r="M398" s="187" t="s">
        <v>48</v>
      </c>
      <c r="N398" s="17"/>
      <c r="O398" s="188">
        <f t="shared" si="29"/>
        <v>0</v>
      </c>
    </row>
    <row r="399" spans="1:16" ht="20.100000000000001" customHeight="1">
      <c r="A399" s="1331"/>
      <c r="B399" s="1332"/>
      <c r="C399" s="1332"/>
      <c r="D399" s="17"/>
      <c r="E399" s="187" t="s">
        <v>48</v>
      </c>
      <c r="F399" s="17"/>
      <c r="G399" s="188">
        <f t="shared" si="28"/>
        <v>0</v>
      </c>
      <c r="H399" s="173"/>
      <c r="I399" s="1331"/>
      <c r="J399" s="1332"/>
      <c r="K399" s="1332"/>
      <c r="L399" s="17"/>
      <c r="M399" s="187" t="s">
        <v>48</v>
      </c>
      <c r="N399" s="17"/>
      <c r="O399" s="188">
        <f t="shared" si="29"/>
        <v>0</v>
      </c>
    </row>
    <row r="400" spans="1:16" ht="20.100000000000001" customHeight="1">
      <c r="A400" s="1331"/>
      <c r="B400" s="1332"/>
      <c r="C400" s="1332"/>
      <c r="D400" s="17"/>
      <c r="E400" s="187" t="s">
        <v>48</v>
      </c>
      <c r="F400" s="17"/>
      <c r="G400" s="188">
        <f t="shared" si="28"/>
        <v>0</v>
      </c>
      <c r="H400" s="173"/>
      <c r="I400" s="1331"/>
      <c r="J400" s="1332"/>
      <c r="K400" s="1332"/>
      <c r="L400" s="17"/>
      <c r="M400" s="187" t="s">
        <v>48</v>
      </c>
      <c r="N400" s="17"/>
      <c r="O400" s="188">
        <f t="shared" si="29"/>
        <v>0</v>
      </c>
    </row>
    <row r="401" spans="1:16" ht="20.100000000000001" customHeight="1">
      <c r="A401" s="1331"/>
      <c r="B401" s="1332"/>
      <c r="C401" s="1332"/>
      <c r="D401" s="17"/>
      <c r="E401" s="187" t="s">
        <v>48</v>
      </c>
      <c r="F401" s="17"/>
      <c r="G401" s="188">
        <f t="shared" si="28"/>
        <v>0</v>
      </c>
      <c r="H401" s="173"/>
      <c r="I401" s="1331"/>
      <c r="J401" s="1332"/>
      <c r="K401" s="1332"/>
      <c r="L401" s="17"/>
      <c r="M401" s="187" t="s">
        <v>48</v>
      </c>
      <c r="N401" s="17"/>
      <c r="O401" s="188">
        <f t="shared" si="29"/>
        <v>0</v>
      </c>
    </row>
    <row r="402" spans="1:16" ht="20.100000000000001" customHeight="1">
      <c r="A402" s="1331"/>
      <c r="B402" s="1332"/>
      <c r="C402" s="1332"/>
      <c r="D402" s="17"/>
      <c r="E402" s="187" t="s">
        <v>48</v>
      </c>
      <c r="F402" s="17"/>
      <c r="G402" s="188">
        <f t="shared" si="28"/>
        <v>0</v>
      </c>
      <c r="H402" s="173"/>
      <c r="I402" s="1331"/>
      <c r="J402" s="1332"/>
      <c r="K402" s="1332"/>
      <c r="L402" s="17"/>
      <c r="M402" s="187" t="s">
        <v>48</v>
      </c>
      <c r="N402" s="17"/>
      <c r="O402" s="188">
        <f t="shared" si="29"/>
        <v>0</v>
      </c>
    </row>
    <row r="403" spans="1:16" ht="20.100000000000001" customHeight="1">
      <c r="A403" s="1331"/>
      <c r="B403" s="1332"/>
      <c r="C403" s="1332"/>
      <c r="D403" s="17"/>
      <c r="E403" s="187" t="s">
        <v>48</v>
      </c>
      <c r="F403" s="17"/>
      <c r="G403" s="188">
        <f t="shared" si="28"/>
        <v>0</v>
      </c>
      <c r="H403" s="173"/>
      <c r="I403" s="1331"/>
      <c r="J403" s="1332"/>
      <c r="K403" s="1332"/>
      <c r="L403" s="17"/>
      <c r="M403" s="187" t="s">
        <v>48</v>
      </c>
      <c r="N403" s="17"/>
      <c r="O403" s="188">
        <f t="shared" si="29"/>
        <v>0</v>
      </c>
    </row>
    <row r="404" spans="1:16" ht="20.100000000000001" customHeight="1">
      <c r="A404" s="1331"/>
      <c r="B404" s="1332"/>
      <c r="C404" s="1332"/>
      <c r="D404" s="17"/>
      <c r="E404" s="187" t="s">
        <v>48</v>
      </c>
      <c r="F404" s="17"/>
      <c r="G404" s="188">
        <f t="shared" si="28"/>
        <v>0</v>
      </c>
      <c r="H404" s="173"/>
      <c r="I404" s="1331"/>
      <c r="J404" s="1332"/>
      <c r="K404" s="1332"/>
      <c r="L404" s="17"/>
      <c r="M404" s="187" t="s">
        <v>48</v>
      </c>
      <c r="N404" s="17"/>
      <c r="O404" s="188">
        <f t="shared" si="29"/>
        <v>0</v>
      </c>
    </row>
    <row r="405" spans="1:16" ht="20.100000000000001" customHeight="1">
      <c r="A405" s="1331"/>
      <c r="B405" s="1332"/>
      <c r="C405" s="1332"/>
      <c r="D405" s="17"/>
      <c r="E405" s="187" t="s">
        <v>48</v>
      </c>
      <c r="F405" s="17"/>
      <c r="G405" s="188">
        <f t="shared" si="28"/>
        <v>0</v>
      </c>
      <c r="H405" s="173"/>
      <c r="I405" s="1331"/>
      <c r="J405" s="1332"/>
      <c r="K405" s="1332"/>
      <c r="L405" s="17"/>
      <c r="M405" s="187" t="s">
        <v>48</v>
      </c>
      <c r="N405" s="17"/>
      <c r="O405" s="188">
        <f t="shared" si="29"/>
        <v>0</v>
      </c>
    </row>
    <row r="406" spans="1:16" s="523" customFormat="1" ht="20.100000000000001" customHeight="1">
      <c r="A406" s="1380" t="s">
        <v>512</v>
      </c>
      <c r="B406" s="1381"/>
      <c r="C406" s="1382" t="s">
        <v>513</v>
      </c>
      <c r="D406" s="1382"/>
      <c r="E406" s="1382" t="s">
        <v>514</v>
      </c>
      <c r="F406" s="1382"/>
      <c r="G406" s="525" t="s">
        <v>515</v>
      </c>
      <c r="H406" s="522"/>
      <c r="I406" s="1380" t="s">
        <v>512</v>
      </c>
      <c r="J406" s="1381"/>
      <c r="K406" s="1382" t="s">
        <v>513</v>
      </c>
      <c r="L406" s="1382"/>
      <c r="M406" s="1382" t="s">
        <v>514</v>
      </c>
      <c r="N406" s="1382"/>
      <c r="O406" s="525" t="s">
        <v>515</v>
      </c>
      <c r="P406" s="161"/>
    </row>
    <row r="407" spans="1:16" s="523" customFormat="1" ht="20.100000000000001" customHeight="1">
      <c r="A407" s="1401" t="s">
        <v>516</v>
      </c>
      <c r="B407" s="1402"/>
      <c r="C407" s="1403"/>
      <c r="D407" s="1403"/>
      <c r="E407" s="1411"/>
      <c r="F407" s="1412"/>
      <c r="G407" s="524"/>
      <c r="H407" s="522"/>
      <c r="I407" s="1401" t="s">
        <v>516</v>
      </c>
      <c r="J407" s="1402"/>
      <c r="K407" s="1403"/>
      <c r="L407" s="1403"/>
      <c r="M407" s="1411"/>
      <c r="N407" s="1412"/>
      <c r="O407" s="524"/>
      <c r="P407" s="161"/>
    </row>
    <row r="408" spans="1:16" ht="20.100000000000001" customHeight="1">
      <c r="A408" s="1363" t="s">
        <v>69</v>
      </c>
      <c r="B408" s="1364"/>
      <c r="C408" s="1365"/>
      <c r="D408" s="189"/>
      <c r="E408" s="190" t="s">
        <v>48</v>
      </c>
      <c r="F408" s="18"/>
      <c r="G408" s="191">
        <v>0</v>
      </c>
      <c r="H408" s="173"/>
      <c r="I408" s="1363" t="s">
        <v>69</v>
      </c>
      <c r="J408" s="1364"/>
      <c r="K408" s="1365"/>
      <c r="L408" s="189"/>
      <c r="M408" s="190" t="s">
        <v>48</v>
      </c>
      <c r="N408" s="18"/>
      <c r="O408" s="191">
        <v>0</v>
      </c>
    </row>
    <row r="409" spans="1:16" ht="20.100000000000001" customHeight="1">
      <c r="A409" s="1318" t="s">
        <v>70</v>
      </c>
      <c r="B409" s="1366"/>
      <c r="C409" s="1366"/>
      <c r="D409" s="1366"/>
      <c r="E409" s="1366"/>
      <c r="F409" s="1319"/>
      <c r="G409" s="192">
        <f>SUM(G396:G405)</f>
        <v>0</v>
      </c>
      <c r="H409" s="173"/>
      <c r="I409" s="1318" t="s">
        <v>70</v>
      </c>
      <c r="J409" s="1366"/>
      <c r="K409" s="1366"/>
      <c r="L409" s="1366"/>
      <c r="M409" s="1366"/>
      <c r="N409" s="1319"/>
      <c r="O409" s="192">
        <f>SUM(O396:O405)</f>
        <v>0</v>
      </c>
    </row>
    <row r="410" spans="1:16" ht="20.100000000000001" customHeight="1">
      <c r="A410" s="1359" t="s">
        <v>232</v>
      </c>
      <c r="B410" s="1360"/>
      <c r="C410" s="1360"/>
      <c r="D410" s="1360"/>
      <c r="E410" s="1360"/>
      <c r="F410" s="1360"/>
      <c r="G410" s="19"/>
      <c r="H410" s="173"/>
      <c r="I410" s="1359" t="s">
        <v>232</v>
      </c>
      <c r="J410" s="1360"/>
      <c r="K410" s="1360"/>
      <c r="L410" s="1360"/>
      <c r="M410" s="1360"/>
      <c r="N410" s="1360"/>
      <c r="O410" s="19"/>
    </row>
    <row r="411" spans="1:16" ht="20.100000000000001" customHeight="1">
      <c r="A411" s="1333" t="s">
        <v>45</v>
      </c>
      <c r="B411" s="1334"/>
      <c r="C411" s="1334"/>
      <c r="D411" s="1334"/>
      <c r="E411" s="1334"/>
      <c r="F411" s="1334"/>
      <c r="G411" s="192">
        <f>G409+G410</f>
        <v>0</v>
      </c>
      <c r="H411" s="173"/>
      <c r="I411" s="1333" t="s">
        <v>45</v>
      </c>
      <c r="J411" s="1334"/>
      <c r="K411" s="1334"/>
      <c r="L411" s="1334"/>
      <c r="M411" s="1334"/>
      <c r="N411" s="1334"/>
      <c r="O411" s="192">
        <f>O409+O410</f>
        <v>0</v>
      </c>
    </row>
    <row r="412" spans="1:16" ht="20.100000000000001" customHeight="1">
      <c r="A412" s="161">
        <v>31</v>
      </c>
      <c r="I412" s="161">
        <v>32</v>
      </c>
    </row>
    <row r="413" spans="1:16" s="176" customFormat="1" ht="30" customHeight="1">
      <c r="A413" s="1370" t="s">
        <v>224</v>
      </c>
      <c r="B413" s="1371"/>
      <c r="C413" s="1383">
        <f>個表B!B188</f>
        <v>0</v>
      </c>
      <c r="D413" s="1404"/>
      <c r="E413" s="1385" t="s">
        <v>218</v>
      </c>
      <c r="F413" s="1405"/>
      <c r="G413" s="174">
        <f>個表B!B189</f>
        <v>0</v>
      </c>
      <c r="H413" s="175"/>
      <c r="I413" s="1370" t="s">
        <v>224</v>
      </c>
      <c r="J413" s="1371"/>
      <c r="K413" s="1383">
        <f>個表B!B193</f>
        <v>0</v>
      </c>
      <c r="L413" s="1404"/>
      <c r="M413" s="1385" t="s">
        <v>218</v>
      </c>
      <c r="N413" s="1405"/>
      <c r="O413" s="194">
        <f>個表B!B194</f>
        <v>0</v>
      </c>
      <c r="P413" s="193"/>
    </row>
    <row r="414" spans="1:16" s="176" customFormat="1" ht="30" customHeight="1">
      <c r="A414" s="1370" t="s">
        <v>230</v>
      </c>
      <c r="B414" s="1371"/>
      <c r="C414" s="1337" t="str">
        <f>IF(個表B!B191="","",個表B!B191)</f>
        <v/>
      </c>
      <c r="D414" s="1338"/>
      <c r="E414" s="1370" t="s">
        <v>56</v>
      </c>
      <c r="F414" s="1371"/>
      <c r="G414" s="14">
        <f>個表B!B190</f>
        <v>0</v>
      </c>
      <c r="H414" s="175"/>
      <c r="I414" s="1370" t="s">
        <v>230</v>
      </c>
      <c r="J414" s="1371"/>
      <c r="K414" s="1337" t="str">
        <f>IF(個表B!B196="","",個表B!B196)</f>
        <v/>
      </c>
      <c r="L414" s="1338"/>
      <c r="M414" s="1370" t="s">
        <v>56</v>
      </c>
      <c r="N414" s="1371"/>
      <c r="O414" s="20">
        <f>個表B!B195</f>
        <v>0</v>
      </c>
      <c r="P414" s="193"/>
    </row>
    <row r="415" spans="1:16" s="176" customFormat="1" ht="20.100000000000001" customHeight="1">
      <c r="A415" s="1370" t="s">
        <v>57</v>
      </c>
      <c r="B415" s="1371"/>
      <c r="C415" s="1406"/>
      <c r="D415" s="1407"/>
      <c r="E415" s="1408"/>
      <c r="F415" s="1409"/>
      <c r="G415" s="1410"/>
      <c r="H415" s="175"/>
      <c r="I415" s="1370" t="s">
        <v>57</v>
      </c>
      <c r="J415" s="1371"/>
      <c r="K415" s="1406"/>
      <c r="L415" s="1407"/>
      <c r="M415" s="1408"/>
      <c r="N415" s="1409"/>
      <c r="O415" s="1410"/>
      <c r="P415" s="193"/>
    </row>
    <row r="416" spans="1:16" ht="20.100000000000001" customHeight="1">
      <c r="A416" s="1318" t="s">
        <v>58</v>
      </c>
      <c r="B416" s="1319"/>
      <c r="C416" s="1320"/>
      <c r="D416" s="1321"/>
      <c r="E416" s="1322"/>
      <c r="F416" s="1323"/>
      <c r="G416" s="1324"/>
      <c r="I416" s="1318" t="s">
        <v>58</v>
      </c>
      <c r="J416" s="1319"/>
      <c r="K416" s="1320"/>
      <c r="L416" s="1321"/>
      <c r="M416" s="1322"/>
      <c r="N416" s="1323"/>
      <c r="O416" s="1324"/>
    </row>
    <row r="417" spans="1:15" ht="20.100000000000001" customHeight="1">
      <c r="A417" s="1325" t="s">
        <v>59</v>
      </c>
      <c r="B417" s="1326"/>
      <c r="C417" s="1327">
        <f>C415-C416</f>
        <v>0</v>
      </c>
      <c r="D417" s="1328"/>
      <c r="E417" s="1329" t="s">
        <v>60</v>
      </c>
      <c r="F417" s="1330"/>
      <c r="G417" s="177" t="str">
        <f>IF(C417*C418=0,"",C417*C418)</f>
        <v/>
      </c>
      <c r="H417" s="173"/>
      <c r="I417" s="1325" t="s">
        <v>59</v>
      </c>
      <c r="J417" s="1326"/>
      <c r="K417" s="1327">
        <f>K415-K416</f>
        <v>0</v>
      </c>
      <c r="L417" s="1328"/>
      <c r="M417" s="1329" t="s">
        <v>60</v>
      </c>
      <c r="N417" s="1330"/>
      <c r="O417" s="177" t="str">
        <f>IF(K417*K418=0,"",K417*K418)</f>
        <v/>
      </c>
    </row>
    <row r="418" spans="1:15" ht="20.100000000000001" customHeight="1">
      <c r="A418" s="1372" t="s">
        <v>61</v>
      </c>
      <c r="B418" s="1373"/>
      <c r="C418" s="1374">
        <f>個表B!C191</f>
        <v>0</v>
      </c>
      <c r="D418" s="1375"/>
      <c r="E418" s="178"/>
      <c r="F418" s="179"/>
      <c r="G418" s="180"/>
      <c r="H418" s="173"/>
      <c r="I418" s="1372" t="s">
        <v>61</v>
      </c>
      <c r="J418" s="1373"/>
      <c r="K418" s="1374">
        <f>個表B!C196</f>
        <v>0</v>
      </c>
      <c r="L418" s="1375"/>
      <c r="M418" s="178"/>
      <c r="N418" s="179"/>
      <c r="O418" s="180"/>
    </row>
    <row r="419" spans="1:15" ht="20.100000000000001" customHeight="1">
      <c r="A419" s="1333" t="s">
        <v>62</v>
      </c>
      <c r="B419" s="1334"/>
      <c r="C419" s="1368" t="str">
        <f>IF(G417="","",SUM(F423:F432))</f>
        <v/>
      </c>
      <c r="D419" s="1369"/>
      <c r="E419" s="1351" t="s">
        <v>63</v>
      </c>
      <c r="F419" s="1352"/>
      <c r="G419" s="181" t="str">
        <f>IF(G417="","",C419/G417)</f>
        <v/>
      </c>
      <c r="H419" s="173"/>
      <c r="I419" s="1333" t="s">
        <v>62</v>
      </c>
      <c r="J419" s="1334"/>
      <c r="K419" s="1368" t="str">
        <f>IF(O417="","",SUM(N423:N432))</f>
        <v/>
      </c>
      <c r="L419" s="1369"/>
      <c r="M419" s="1351" t="s">
        <v>63</v>
      </c>
      <c r="N419" s="1352"/>
      <c r="O419" s="181" t="str">
        <f>IF(O417="","",K419/O417)</f>
        <v/>
      </c>
    </row>
    <row r="420" spans="1:15" ht="20.100000000000001" customHeight="1">
      <c r="A420" s="1353" t="s">
        <v>64</v>
      </c>
      <c r="B420" s="1354"/>
      <c r="C420" s="1355" t="str">
        <f>IF(G417="","",SUM(F423:F435))</f>
        <v/>
      </c>
      <c r="D420" s="1356"/>
      <c r="E420" s="1357" t="s">
        <v>65</v>
      </c>
      <c r="F420" s="1358"/>
      <c r="G420" s="182" t="str">
        <f>IF(G417="","",C420/G417)</f>
        <v/>
      </c>
      <c r="H420" s="173"/>
      <c r="I420" s="1353" t="s">
        <v>64</v>
      </c>
      <c r="J420" s="1354"/>
      <c r="K420" s="1355" t="str">
        <f>IF(O417="","",SUM(N423:N435))</f>
        <v/>
      </c>
      <c r="L420" s="1356"/>
      <c r="M420" s="1357" t="s">
        <v>65</v>
      </c>
      <c r="N420" s="1358"/>
      <c r="O420" s="182" t="str">
        <f>IF(O417="","",K420/O417)</f>
        <v/>
      </c>
    </row>
    <row r="421" spans="1:15" ht="20.100000000000001" customHeight="1">
      <c r="A421" s="1341" t="s">
        <v>243</v>
      </c>
      <c r="B421" s="1342"/>
      <c r="C421" s="1342"/>
      <c r="D421" s="1342"/>
      <c r="E421" s="1342"/>
      <c r="F421" s="1342"/>
      <c r="G421" s="1343"/>
      <c r="H421" s="173"/>
      <c r="I421" s="1341" t="s">
        <v>243</v>
      </c>
      <c r="J421" s="1342"/>
      <c r="K421" s="1342"/>
      <c r="L421" s="1342"/>
      <c r="M421" s="1342"/>
      <c r="N421" s="1342"/>
      <c r="O421" s="1343"/>
    </row>
    <row r="422" spans="1:15" ht="20.100000000000001" customHeight="1">
      <c r="A422" s="1333" t="s">
        <v>66</v>
      </c>
      <c r="B422" s="1334"/>
      <c r="C422" s="1334"/>
      <c r="D422" s="183" t="s">
        <v>252</v>
      </c>
      <c r="E422" s="183" t="s">
        <v>48</v>
      </c>
      <c r="F422" s="183" t="s">
        <v>67</v>
      </c>
      <c r="G422" s="184" t="s">
        <v>68</v>
      </c>
      <c r="H422" s="173"/>
      <c r="I422" s="1333" t="s">
        <v>66</v>
      </c>
      <c r="J422" s="1334"/>
      <c r="K422" s="1334"/>
      <c r="L422" s="183" t="s">
        <v>252</v>
      </c>
      <c r="M422" s="183" t="s">
        <v>48</v>
      </c>
      <c r="N422" s="183" t="s">
        <v>67</v>
      </c>
      <c r="O422" s="184" t="s">
        <v>68</v>
      </c>
    </row>
    <row r="423" spans="1:15" ht="20.100000000000001" customHeight="1">
      <c r="A423" s="1335"/>
      <c r="B423" s="1336"/>
      <c r="C423" s="1336"/>
      <c r="D423" s="15"/>
      <c r="E423" s="185" t="s">
        <v>48</v>
      </c>
      <c r="F423" s="16"/>
      <c r="G423" s="186">
        <f>D423*F423</f>
        <v>0</v>
      </c>
      <c r="H423" s="173"/>
      <c r="I423" s="1335"/>
      <c r="J423" s="1336"/>
      <c r="K423" s="1336"/>
      <c r="L423" s="15"/>
      <c r="M423" s="185" t="s">
        <v>48</v>
      </c>
      <c r="N423" s="16"/>
      <c r="O423" s="186">
        <f>L423*N423</f>
        <v>0</v>
      </c>
    </row>
    <row r="424" spans="1:15" ht="20.100000000000001" customHeight="1">
      <c r="A424" s="1331"/>
      <c r="B424" s="1332"/>
      <c r="C424" s="1332"/>
      <c r="D424" s="17"/>
      <c r="E424" s="187" t="s">
        <v>48</v>
      </c>
      <c r="F424" s="17"/>
      <c r="G424" s="188">
        <f t="shared" ref="G424:G432" si="30">D424*F424</f>
        <v>0</v>
      </c>
      <c r="H424" s="173"/>
      <c r="I424" s="1331"/>
      <c r="J424" s="1332"/>
      <c r="K424" s="1332"/>
      <c r="L424" s="17"/>
      <c r="M424" s="187" t="s">
        <v>48</v>
      </c>
      <c r="N424" s="17"/>
      <c r="O424" s="188">
        <f t="shared" ref="O424:O432" si="31">L424*N424</f>
        <v>0</v>
      </c>
    </row>
    <row r="425" spans="1:15" ht="20.100000000000001" customHeight="1">
      <c r="A425" s="1331"/>
      <c r="B425" s="1332"/>
      <c r="C425" s="1332"/>
      <c r="D425" s="17"/>
      <c r="E425" s="187" t="s">
        <v>48</v>
      </c>
      <c r="F425" s="17"/>
      <c r="G425" s="188">
        <f t="shared" si="30"/>
        <v>0</v>
      </c>
      <c r="H425" s="173"/>
      <c r="I425" s="1331"/>
      <c r="J425" s="1332"/>
      <c r="K425" s="1332"/>
      <c r="L425" s="17"/>
      <c r="M425" s="187" t="s">
        <v>48</v>
      </c>
      <c r="N425" s="17"/>
      <c r="O425" s="188">
        <f t="shared" si="31"/>
        <v>0</v>
      </c>
    </row>
    <row r="426" spans="1:15" ht="20.100000000000001" customHeight="1">
      <c r="A426" s="1331"/>
      <c r="B426" s="1332"/>
      <c r="C426" s="1332"/>
      <c r="D426" s="17"/>
      <c r="E426" s="187" t="s">
        <v>48</v>
      </c>
      <c r="F426" s="17"/>
      <c r="G426" s="188">
        <f t="shared" si="30"/>
        <v>0</v>
      </c>
      <c r="H426" s="173"/>
      <c r="I426" s="1331"/>
      <c r="J426" s="1332"/>
      <c r="K426" s="1332"/>
      <c r="L426" s="17"/>
      <c r="M426" s="187" t="s">
        <v>48</v>
      </c>
      <c r="N426" s="17"/>
      <c r="O426" s="188">
        <f t="shared" si="31"/>
        <v>0</v>
      </c>
    </row>
    <row r="427" spans="1:15" ht="20.100000000000001" customHeight="1">
      <c r="A427" s="1331"/>
      <c r="B427" s="1332"/>
      <c r="C427" s="1332"/>
      <c r="D427" s="17"/>
      <c r="E427" s="187" t="s">
        <v>48</v>
      </c>
      <c r="F427" s="17"/>
      <c r="G427" s="188">
        <f t="shared" si="30"/>
        <v>0</v>
      </c>
      <c r="H427" s="173"/>
      <c r="I427" s="1331"/>
      <c r="J427" s="1332"/>
      <c r="K427" s="1332"/>
      <c r="L427" s="17"/>
      <c r="M427" s="187" t="s">
        <v>48</v>
      </c>
      <c r="N427" s="17"/>
      <c r="O427" s="188">
        <f t="shared" si="31"/>
        <v>0</v>
      </c>
    </row>
    <row r="428" spans="1:15" ht="20.100000000000001" customHeight="1">
      <c r="A428" s="1331"/>
      <c r="B428" s="1332"/>
      <c r="C428" s="1332"/>
      <c r="D428" s="17"/>
      <c r="E428" s="187" t="s">
        <v>48</v>
      </c>
      <c r="F428" s="17"/>
      <c r="G428" s="188">
        <f t="shared" si="30"/>
        <v>0</v>
      </c>
      <c r="H428" s="173"/>
      <c r="I428" s="1331"/>
      <c r="J428" s="1332"/>
      <c r="K428" s="1332"/>
      <c r="L428" s="17"/>
      <c r="M428" s="187" t="s">
        <v>48</v>
      </c>
      <c r="N428" s="17"/>
      <c r="O428" s="188">
        <f t="shared" si="31"/>
        <v>0</v>
      </c>
    </row>
    <row r="429" spans="1:15" ht="20.100000000000001" customHeight="1">
      <c r="A429" s="1331"/>
      <c r="B429" s="1332"/>
      <c r="C429" s="1332"/>
      <c r="D429" s="17"/>
      <c r="E429" s="187" t="s">
        <v>48</v>
      </c>
      <c r="F429" s="17"/>
      <c r="G429" s="188">
        <f t="shared" si="30"/>
        <v>0</v>
      </c>
      <c r="H429" s="173"/>
      <c r="I429" s="1331"/>
      <c r="J429" s="1332"/>
      <c r="K429" s="1332"/>
      <c r="L429" s="17"/>
      <c r="M429" s="187" t="s">
        <v>48</v>
      </c>
      <c r="N429" s="17"/>
      <c r="O429" s="188">
        <f t="shared" si="31"/>
        <v>0</v>
      </c>
    </row>
    <row r="430" spans="1:15" ht="20.100000000000001" customHeight="1">
      <c r="A430" s="1331"/>
      <c r="B430" s="1332"/>
      <c r="C430" s="1332"/>
      <c r="D430" s="17"/>
      <c r="E430" s="187" t="s">
        <v>48</v>
      </c>
      <c r="F430" s="17"/>
      <c r="G430" s="188">
        <f t="shared" si="30"/>
        <v>0</v>
      </c>
      <c r="H430" s="173"/>
      <c r="I430" s="1331"/>
      <c r="J430" s="1332"/>
      <c r="K430" s="1332"/>
      <c r="L430" s="17"/>
      <c r="M430" s="187" t="s">
        <v>48</v>
      </c>
      <c r="N430" s="17"/>
      <c r="O430" s="188">
        <f t="shared" si="31"/>
        <v>0</v>
      </c>
    </row>
    <row r="431" spans="1:15" ht="20.100000000000001" customHeight="1">
      <c r="A431" s="1331"/>
      <c r="B431" s="1332"/>
      <c r="C431" s="1332"/>
      <c r="D431" s="17"/>
      <c r="E431" s="187" t="s">
        <v>48</v>
      </c>
      <c r="F431" s="17"/>
      <c r="G431" s="188">
        <f t="shared" si="30"/>
        <v>0</v>
      </c>
      <c r="H431" s="173"/>
      <c r="I431" s="1331"/>
      <c r="J431" s="1332"/>
      <c r="K431" s="1332"/>
      <c r="L431" s="17"/>
      <c r="M431" s="187" t="s">
        <v>48</v>
      </c>
      <c r="N431" s="17"/>
      <c r="O431" s="188">
        <f t="shared" si="31"/>
        <v>0</v>
      </c>
    </row>
    <row r="432" spans="1:15" ht="20.100000000000001" customHeight="1">
      <c r="A432" s="1331"/>
      <c r="B432" s="1332"/>
      <c r="C432" s="1332"/>
      <c r="D432" s="17"/>
      <c r="E432" s="187" t="s">
        <v>48</v>
      </c>
      <c r="F432" s="17"/>
      <c r="G432" s="188">
        <f t="shared" si="30"/>
        <v>0</v>
      </c>
      <c r="H432" s="173"/>
      <c r="I432" s="1331"/>
      <c r="J432" s="1332"/>
      <c r="K432" s="1332"/>
      <c r="L432" s="17"/>
      <c r="M432" s="187" t="s">
        <v>48</v>
      </c>
      <c r="N432" s="17"/>
      <c r="O432" s="188">
        <f t="shared" si="31"/>
        <v>0</v>
      </c>
    </row>
    <row r="433" spans="1:16" s="523" customFormat="1" ht="20.100000000000001" customHeight="1">
      <c r="A433" s="1380" t="s">
        <v>512</v>
      </c>
      <c r="B433" s="1381"/>
      <c r="C433" s="1382" t="s">
        <v>513</v>
      </c>
      <c r="D433" s="1382"/>
      <c r="E433" s="1382" t="s">
        <v>514</v>
      </c>
      <c r="F433" s="1382"/>
      <c r="G433" s="525" t="s">
        <v>515</v>
      </c>
      <c r="H433" s="522"/>
      <c r="I433" s="1380" t="s">
        <v>512</v>
      </c>
      <c r="J433" s="1381"/>
      <c r="K433" s="1382" t="s">
        <v>513</v>
      </c>
      <c r="L433" s="1382"/>
      <c r="M433" s="1382" t="s">
        <v>514</v>
      </c>
      <c r="N433" s="1382"/>
      <c r="O433" s="525" t="s">
        <v>515</v>
      </c>
      <c r="P433" s="161"/>
    </row>
    <row r="434" spans="1:16" s="523" customFormat="1" ht="20.100000000000001" customHeight="1">
      <c r="A434" s="1401" t="s">
        <v>516</v>
      </c>
      <c r="B434" s="1402"/>
      <c r="C434" s="1403"/>
      <c r="D434" s="1403"/>
      <c r="E434" s="1411"/>
      <c r="F434" s="1412"/>
      <c r="G434" s="524"/>
      <c r="H434" s="522"/>
      <c r="I434" s="1401" t="s">
        <v>516</v>
      </c>
      <c r="J434" s="1402"/>
      <c r="K434" s="1403"/>
      <c r="L434" s="1403"/>
      <c r="M434" s="1411"/>
      <c r="N434" s="1412"/>
      <c r="O434" s="524"/>
      <c r="P434" s="161"/>
    </row>
    <row r="435" spans="1:16" ht="20.100000000000001" customHeight="1">
      <c r="A435" s="1363" t="s">
        <v>69</v>
      </c>
      <c r="B435" s="1364"/>
      <c r="C435" s="1365"/>
      <c r="D435" s="189"/>
      <c r="E435" s="190" t="s">
        <v>48</v>
      </c>
      <c r="F435" s="18"/>
      <c r="G435" s="191">
        <v>0</v>
      </c>
      <c r="H435" s="173"/>
      <c r="I435" s="1363" t="s">
        <v>69</v>
      </c>
      <c r="J435" s="1364"/>
      <c r="K435" s="1365"/>
      <c r="L435" s="189"/>
      <c r="M435" s="190" t="s">
        <v>48</v>
      </c>
      <c r="N435" s="18"/>
      <c r="O435" s="191">
        <v>0</v>
      </c>
    </row>
    <row r="436" spans="1:16" ht="20.100000000000001" customHeight="1">
      <c r="A436" s="1318" t="s">
        <v>70</v>
      </c>
      <c r="B436" s="1366"/>
      <c r="C436" s="1366"/>
      <c r="D436" s="1366"/>
      <c r="E436" s="1366"/>
      <c r="F436" s="1319"/>
      <c r="G436" s="192">
        <f>SUM(G423:G432)</f>
        <v>0</v>
      </c>
      <c r="H436" s="173"/>
      <c r="I436" s="1318" t="s">
        <v>70</v>
      </c>
      <c r="J436" s="1366"/>
      <c r="K436" s="1366"/>
      <c r="L436" s="1366"/>
      <c r="M436" s="1366"/>
      <c r="N436" s="1319"/>
      <c r="O436" s="192">
        <f>SUM(O423:O432)</f>
        <v>0</v>
      </c>
    </row>
    <row r="437" spans="1:16" ht="20.100000000000001" customHeight="1">
      <c r="A437" s="1359" t="s">
        <v>232</v>
      </c>
      <c r="B437" s="1360"/>
      <c r="C437" s="1360"/>
      <c r="D437" s="1360"/>
      <c r="E437" s="1360"/>
      <c r="F437" s="1360"/>
      <c r="G437" s="19"/>
      <c r="H437" s="173"/>
      <c r="I437" s="1359" t="s">
        <v>232</v>
      </c>
      <c r="J437" s="1360"/>
      <c r="K437" s="1360"/>
      <c r="L437" s="1360"/>
      <c r="M437" s="1360"/>
      <c r="N437" s="1360"/>
      <c r="O437" s="19"/>
    </row>
    <row r="438" spans="1:16" ht="20.100000000000001" customHeight="1">
      <c r="A438" s="1333" t="s">
        <v>45</v>
      </c>
      <c r="B438" s="1334"/>
      <c r="C438" s="1334"/>
      <c r="D438" s="1334"/>
      <c r="E438" s="1334"/>
      <c r="F438" s="1334"/>
      <c r="G438" s="192">
        <f>G436+G437</f>
        <v>0</v>
      </c>
      <c r="H438" s="173"/>
      <c r="I438" s="1333" t="s">
        <v>45</v>
      </c>
      <c r="J438" s="1334"/>
      <c r="K438" s="1334"/>
      <c r="L438" s="1334"/>
      <c r="M438" s="1334"/>
      <c r="N438" s="1334"/>
      <c r="O438" s="192">
        <f>O436+O437</f>
        <v>0</v>
      </c>
    </row>
    <row r="439" spans="1:16" ht="20.100000000000001" customHeight="1">
      <c r="A439" s="161">
        <v>33</v>
      </c>
      <c r="I439" s="161">
        <v>34</v>
      </c>
    </row>
    <row r="440" spans="1:16" s="176" customFormat="1" ht="30" customHeight="1">
      <c r="A440" s="1370" t="s">
        <v>224</v>
      </c>
      <c r="B440" s="1371"/>
      <c r="C440" s="1383">
        <f>個表B!B198</f>
        <v>0</v>
      </c>
      <c r="D440" s="1404"/>
      <c r="E440" s="1385" t="s">
        <v>218</v>
      </c>
      <c r="F440" s="1405"/>
      <c r="G440" s="174">
        <f>個表B!B199</f>
        <v>0</v>
      </c>
      <c r="H440" s="175"/>
      <c r="I440" s="1370" t="s">
        <v>224</v>
      </c>
      <c r="J440" s="1371"/>
      <c r="K440" s="1383">
        <f>個表B!B203</f>
        <v>0</v>
      </c>
      <c r="L440" s="1404"/>
      <c r="M440" s="1385" t="s">
        <v>218</v>
      </c>
      <c r="N440" s="1405"/>
      <c r="O440" s="174">
        <f>個表B!B204</f>
        <v>0</v>
      </c>
      <c r="P440" s="193"/>
    </row>
    <row r="441" spans="1:16" s="176" customFormat="1" ht="30" customHeight="1">
      <c r="A441" s="1370" t="s">
        <v>230</v>
      </c>
      <c r="B441" s="1371"/>
      <c r="C441" s="1337" t="str">
        <f>IF(個表B!B201="","",個表B!B201)</f>
        <v/>
      </c>
      <c r="D441" s="1338"/>
      <c r="E441" s="1370" t="s">
        <v>56</v>
      </c>
      <c r="F441" s="1371"/>
      <c r="G441" s="14">
        <f>個表B!B200</f>
        <v>0</v>
      </c>
      <c r="H441" s="175"/>
      <c r="I441" s="1370" t="s">
        <v>230</v>
      </c>
      <c r="J441" s="1371"/>
      <c r="K441" s="1337" t="str">
        <f>IF(個表B!B206="","",個表B!B206)</f>
        <v/>
      </c>
      <c r="L441" s="1338"/>
      <c r="M441" s="1370" t="s">
        <v>56</v>
      </c>
      <c r="N441" s="1371"/>
      <c r="O441" s="14">
        <f>個表B!B205</f>
        <v>0</v>
      </c>
      <c r="P441" s="193"/>
    </row>
    <row r="442" spans="1:16" ht="20.100000000000001" customHeight="1">
      <c r="A442" s="1372" t="s">
        <v>57</v>
      </c>
      <c r="B442" s="1373"/>
      <c r="C442" s="1376"/>
      <c r="D442" s="1376"/>
      <c r="E442" s="1377"/>
      <c r="F442" s="1377"/>
      <c r="G442" s="1378"/>
      <c r="H442" s="173"/>
      <c r="I442" s="1372" t="s">
        <v>57</v>
      </c>
      <c r="J442" s="1373"/>
      <c r="K442" s="1376"/>
      <c r="L442" s="1376"/>
      <c r="M442" s="1377"/>
      <c r="N442" s="1377"/>
      <c r="O442" s="1378"/>
    </row>
    <row r="443" spans="1:16" ht="20.100000000000001" customHeight="1">
      <c r="A443" s="1318" t="s">
        <v>58</v>
      </c>
      <c r="B443" s="1319"/>
      <c r="C443" s="1320"/>
      <c r="D443" s="1321"/>
      <c r="E443" s="1322"/>
      <c r="F443" s="1323"/>
      <c r="G443" s="1324"/>
      <c r="I443" s="1318" t="s">
        <v>58</v>
      </c>
      <c r="J443" s="1319"/>
      <c r="K443" s="1320"/>
      <c r="L443" s="1321"/>
      <c r="M443" s="1322"/>
      <c r="N443" s="1323"/>
      <c r="O443" s="1324"/>
    </row>
    <row r="444" spans="1:16" ht="20.100000000000001" customHeight="1">
      <c r="A444" s="1325" t="s">
        <v>59</v>
      </c>
      <c r="B444" s="1326"/>
      <c r="C444" s="1327">
        <f>C442-C443</f>
        <v>0</v>
      </c>
      <c r="D444" s="1328"/>
      <c r="E444" s="1329" t="s">
        <v>60</v>
      </c>
      <c r="F444" s="1330"/>
      <c r="G444" s="177" t="str">
        <f>IF(C444*C445=0,"",C444*C445)</f>
        <v/>
      </c>
      <c r="H444" s="173"/>
      <c r="I444" s="1325" t="s">
        <v>59</v>
      </c>
      <c r="J444" s="1326"/>
      <c r="K444" s="1327">
        <f>K442-K443</f>
        <v>0</v>
      </c>
      <c r="L444" s="1328"/>
      <c r="M444" s="1329" t="s">
        <v>60</v>
      </c>
      <c r="N444" s="1330"/>
      <c r="O444" s="177" t="str">
        <f>IF(K444*K445=0,"",K444*K445)</f>
        <v/>
      </c>
    </row>
    <row r="445" spans="1:16" ht="20.100000000000001" customHeight="1">
      <c r="A445" s="1372" t="s">
        <v>61</v>
      </c>
      <c r="B445" s="1373"/>
      <c r="C445" s="1374">
        <f>個表B!C201</f>
        <v>0</v>
      </c>
      <c r="D445" s="1375"/>
      <c r="E445" s="178"/>
      <c r="F445" s="179"/>
      <c r="G445" s="180"/>
      <c r="H445" s="173"/>
      <c r="I445" s="1372" t="s">
        <v>61</v>
      </c>
      <c r="J445" s="1373"/>
      <c r="K445" s="1374">
        <f>個表B!C206</f>
        <v>0</v>
      </c>
      <c r="L445" s="1375"/>
      <c r="M445" s="178"/>
      <c r="N445" s="179"/>
      <c r="O445" s="180"/>
    </row>
    <row r="446" spans="1:16" ht="20.100000000000001" customHeight="1">
      <c r="A446" s="1333" t="s">
        <v>62</v>
      </c>
      <c r="B446" s="1334"/>
      <c r="C446" s="1368" t="str">
        <f>IF(G444="","",SUM(F450:F459))</f>
        <v/>
      </c>
      <c r="D446" s="1369"/>
      <c r="E446" s="1351" t="s">
        <v>63</v>
      </c>
      <c r="F446" s="1352"/>
      <c r="G446" s="181" t="str">
        <f>IF(G444="","",C446/G444)</f>
        <v/>
      </c>
      <c r="H446" s="173"/>
      <c r="I446" s="1333" t="s">
        <v>62</v>
      </c>
      <c r="J446" s="1334"/>
      <c r="K446" s="1368" t="str">
        <f>IF(O444="","",SUM(N450:N459))</f>
        <v/>
      </c>
      <c r="L446" s="1369"/>
      <c r="M446" s="1351" t="s">
        <v>63</v>
      </c>
      <c r="N446" s="1352"/>
      <c r="O446" s="181" t="str">
        <f>IF(O444="","",K446/O444)</f>
        <v/>
      </c>
    </row>
    <row r="447" spans="1:16" ht="20.100000000000001" customHeight="1">
      <c r="A447" s="1353" t="s">
        <v>64</v>
      </c>
      <c r="B447" s="1354"/>
      <c r="C447" s="1355" t="str">
        <f>IF(G444="","",SUM(F450:F462))</f>
        <v/>
      </c>
      <c r="D447" s="1356"/>
      <c r="E447" s="1357" t="s">
        <v>65</v>
      </c>
      <c r="F447" s="1358"/>
      <c r="G447" s="182" t="str">
        <f>IF(G444="","",C447/G444)</f>
        <v/>
      </c>
      <c r="H447" s="173"/>
      <c r="I447" s="1353" t="s">
        <v>64</v>
      </c>
      <c r="J447" s="1354"/>
      <c r="K447" s="1355" t="str">
        <f>IF(O444="","",SUM(N450:N462))</f>
        <v/>
      </c>
      <c r="L447" s="1356"/>
      <c r="M447" s="1357" t="s">
        <v>65</v>
      </c>
      <c r="N447" s="1358"/>
      <c r="O447" s="182" t="str">
        <f>IF(O444="","",K447/O444)</f>
        <v/>
      </c>
    </row>
    <row r="448" spans="1:16" ht="20.100000000000001" customHeight="1">
      <c r="A448" s="1341" t="s">
        <v>243</v>
      </c>
      <c r="B448" s="1342"/>
      <c r="C448" s="1342"/>
      <c r="D448" s="1342"/>
      <c r="E448" s="1342"/>
      <c r="F448" s="1342"/>
      <c r="G448" s="1343"/>
      <c r="H448" s="173"/>
      <c r="I448" s="1341" t="s">
        <v>243</v>
      </c>
      <c r="J448" s="1342"/>
      <c r="K448" s="1342"/>
      <c r="L448" s="1342"/>
      <c r="M448" s="1342"/>
      <c r="N448" s="1342"/>
      <c r="O448" s="1343"/>
    </row>
    <row r="449" spans="1:16" ht="20.100000000000001" customHeight="1">
      <c r="A449" s="1333" t="s">
        <v>66</v>
      </c>
      <c r="B449" s="1334"/>
      <c r="C449" s="1334"/>
      <c r="D449" s="183" t="s">
        <v>252</v>
      </c>
      <c r="E449" s="183" t="s">
        <v>48</v>
      </c>
      <c r="F449" s="183" t="s">
        <v>67</v>
      </c>
      <c r="G449" s="184" t="s">
        <v>68</v>
      </c>
      <c r="H449" s="173"/>
      <c r="I449" s="1333" t="s">
        <v>66</v>
      </c>
      <c r="J449" s="1334"/>
      <c r="K449" s="1334"/>
      <c r="L449" s="183" t="s">
        <v>252</v>
      </c>
      <c r="M449" s="183" t="s">
        <v>48</v>
      </c>
      <c r="N449" s="183" t="s">
        <v>67</v>
      </c>
      <c r="O449" s="184" t="s">
        <v>68</v>
      </c>
    </row>
    <row r="450" spans="1:16" ht="20.100000000000001" customHeight="1">
      <c r="A450" s="1335"/>
      <c r="B450" s="1336"/>
      <c r="C450" s="1336"/>
      <c r="D450" s="15"/>
      <c r="E450" s="185" t="s">
        <v>48</v>
      </c>
      <c r="F450" s="16"/>
      <c r="G450" s="186">
        <f>D450*F450</f>
        <v>0</v>
      </c>
      <c r="H450" s="173"/>
      <c r="I450" s="1335"/>
      <c r="J450" s="1336"/>
      <c r="K450" s="1336"/>
      <c r="L450" s="15"/>
      <c r="M450" s="185" t="s">
        <v>48</v>
      </c>
      <c r="N450" s="16"/>
      <c r="O450" s="186">
        <f>L450*N450</f>
        <v>0</v>
      </c>
    </row>
    <row r="451" spans="1:16" ht="20.100000000000001" customHeight="1">
      <c r="A451" s="1331"/>
      <c r="B451" s="1332"/>
      <c r="C451" s="1332"/>
      <c r="D451" s="17"/>
      <c r="E451" s="187" t="s">
        <v>48</v>
      </c>
      <c r="F451" s="17"/>
      <c r="G451" s="188">
        <f t="shared" ref="G451:G459" si="32">D451*F451</f>
        <v>0</v>
      </c>
      <c r="H451" s="173"/>
      <c r="I451" s="1331"/>
      <c r="J451" s="1332"/>
      <c r="K451" s="1332"/>
      <c r="L451" s="17"/>
      <c r="M451" s="187" t="s">
        <v>48</v>
      </c>
      <c r="N451" s="17"/>
      <c r="O451" s="188">
        <f t="shared" ref="O451:O459" si="33">L451*N451</f>
        <v>0</v>
      </c>
    </row>
    <row r="452" spans="1:16" ht="20.100000000000001" customHeight="1">
      <c r="A452" s="1331"/>
      <c r="B452" s="1332"/>
      <c r="C452" s="1332"/>
      <c r="D452" s="17"/>
      <c r="E452" s="187" t="s">
        <v>48</v>
      </c>
      <c r="F452" s="17"/>
      <c r="G452" s="188">
        <f t="shared" si="32"/>
        <v>0</v>
      </c>
      <c r="H452" s="173"/>
      <c r="I452" s="1331"/>
      <c r="J452" s="1332"/>
      <c r="K452" s="1332"/>
      <c r="L452" s="17"/>
      <c r="M452" s="187" t="s">
        <v>48</v>
      </c>
      <c r="N452" s="17"/>
      <c r="O452" s="188">
        <f t="shared" si="33"/>
        <v>0</v>
      </c>
    </row>
    <row r="453" spans="1:16" ht="20.100000000000001" customHeight="1">
      <c r="A453" s="1331"/>
      <c r="B453" s="1332"/>
      <c r="C453" s="1332"/>
      <c r="D453" s="17"/>
      <c r="E453" s="187" t="s">
        <v>48</v>
      </c>
      <c r="F453" s="17"/>
      <c r="G453" s="188">
        <f t="shared" si="32"/>
        <v>0</v>
      </c>
      <c r="H453" s="173"/>
      <c r="I453" s="1331"/>
      <c r="J453" s="1332"/>
      <c r="K453" s="1332"/>
      <c r="L453" s="17"/>
      <c r="M453" s="187" t="s">
        <v>48</v>
      </c>
      <c r="N453" s="17"/>
      <c r="O453" s="188">
        <f t="shared" si="33"/>
        <v>0</v>
      </c>
    </row>
    <row r="454" spans="1:16" ht="20.100000000000001" customHeight="1">
      <c r="A454" s="1331"/>
      <c r="B454" s="1332"/>
      <c r="C454" s="1332"/>
      <c r="D454" s="17"/>
      <c r="E454" s="187" t="s">
        <v>48</v>
      </c>
      <c r="F454" s="17"/>
      <c r="G454" s="188">
        <f t="shared" si="32"/>
        <v>0</v>
      </c>
      <c r="H454" s="173"/>
      <c r="I454" s="1331"/>
      <c r="J454" s="1332"/>
      <c r="K454" s="1332"/>
      <c r="L454" s="17"/>
      <c r="M454" s="187" t="s">
        <v>48</v>
      </c>
      <c r="N454" s="17"/>
      <c r="O454" s="188">
        <f t="shared" si="33"/>
        <v>0</v>
      </c>
    </row>
    <row r="455" spans="1:16" ht="20.100000000000001" customHeight="1">
      <c r="A455" s="1331"/>
      <c r="B455" s="1332"/>
      <c r="C455" s="1332"/>
      <c r="D455" s="17"/>
      <c r="E455" s="187" t="s">
        <v>48</v>
      </c>
      <c r="F455" s="17"/>
      <c r="G455" s="188">
        <f t="shared" si="32"/>
        <v>0</v>
      </c>
      <c r="H455" s="173"/>
      <c r="I455" s="1331"/>
      <c r="J455" s="1332"/>
      <c r="K455" s="1332"/>
      <c r="L455" s="17"/>
      <c r="M455" s="187" t="s">
        <v>48</v>
      </c>
      <c r="N455" s="17"/>
      <c r="O455" s="188">
        <f t="shared" si="33"/>
        <v>0</v>
      </c>
    </row>
    <row r="456" spans="1:16" ht="20.100000000000001" customHeight="1">
      <c r="A456" s="1331"/>
      <c r="B456" s="1332"/>
      <c r="C456" s="1332"/>
      <c r="D456" s="17"/>
      <c r="E456" s="187" t="s">
        <v>48</v>
      </c>
      <c r="F456" s="17"/>
      <c r="G456" s="188">
        <f t="shared" si="32"/>
        <v>0</v>
      </c>
      <c r="H456" s="173"/>
      <c r="I456" s="1331"/>
      <c r="J456" s="1332"/>
      <c r="K456" s="1332"/>
      <c r="L456" s="17"/>
      <c r="M456" s="187" t="s">
        <v>48</v>
      </c>
      <c r="N456" s="17"/>
      <c r="O456" s="188">
        <f t="shared" si="33"/>
        <v>0</v>
      </c>
    </row>
    <row r="457" spans="1:16" ht="20.100000000000001" customHeight="1">
      <c r="A457" s="1331"/>
      <c r="B457" s="1332"/>
      <c r="C457" s="1332"/>
      <c r="D457" s="17"/>
      <c r="E457" s="187" t="s">
        <v>48</v>
      </c>
      <c r="F457" s="17"/>
      <c r="G457" s="188">
        <f t="shared" si="32"/>
        <v>0</v>
      </c>
      <c r="H457" s="173"/>
      <c r="I457" s="1331"/>
      <c r="J457" s="1332"/>
      <c r="K457" s="1332"/>
      <c r="L457" s="17"/>
      <c r="M457" s="187" t="s">
        <v>48</v>
      </c>
      <c r="N457" s="17"/>
      <c r="O457" s="188">
        <f t="shared" si="33"/>
        <v>0</v>
      </c>
    </row>
    <row r="458" spans="1:16" ht="20.100000000000001" customHeight="1">
      <c r="A458" s="1331"/>
      <c r="B458" s="1332"/>
      <c r="C458" s="1332"/>
      <c r="D458" s="17"/>
      <c r="E458" s="187" t="s">
        <v>48</v>
      </c>
      <c r="F458" s="17"/>
      <c r="G458" s="188">
        <f t="shared" si="32"/>
        <v>0</v>
      </c>
      <c r="H458" s="173"/>
      <c r="I458" s="1331"/>
      <c r="J458" s="1332"/>
      <c r="K458" s="1332"/>
      <c r="L458" s="17"/>
      <c r="M458" s="187" t="s">
        <v>48</v>
      </c>
      <c r="N458" s="17"/>
      <c r="O458" s="188">
        <f t="shared" si="33"/>
        <v>0</v>
      </c>
    </row>
    <row r="459" spans="1:16" ht="20.100000000000001" customHeight="1">
      <c r="A459" s="1331"/>
      <c r="B459" s="1332"/>
      <c r="C459" s="1332"/>
      <c r="D459" s="17"/>
      <c r="E459" s="187" t="s">
        <v>48</v>
      </c>
      <c r="F459" s="17"/>
      <c r="G459" s="188">
        <f t="shared" si="32"/>
        <v>0</v>
      </c>
      <c r="H459" s="173"/>
      <c r="I459" s="1331"/>
      <c r="J459" s="1332"/>
      <c r="K459" s="1332"/>
      <c r="L459" s="17"/>
      <c r="M459" s="187" t="s">
        <v>48</v>
      </c>
      <c r="N459" s="17"/>
      <c r="O459" s="188">
        <f t="shared" si="33"/>
        <v>0</v>
      </c>
    </row>
    <row r="460" spans="1:16" s="523" customFormat="1" ht="20.100000000000001" customHeight="1">
      <c r="A460" s="1380" t="s">
        <v>512</v>
      </c>
      <c r="B460" s="1381"/>
      <c r="C460" s="1382" t="s">
        <v>513</v>
      </c>
      <c r="D460" s="1382"/>
      <c r="E460" s="1382" t="s">
        <v>514</v>
      </c>
      <c r="F460" s="1382"/>
      <c r="G460" s="525" t="s">
        <v>515</v>
      </c>
      <c r="H460" s="522"/>
      <c r="I460" s="1380" t="s">
        <v>512</v>
      </c>
      <c r="J460" s="1381"/>
      <c r="K460" s="1382" t="s">
        <v>513</v>
      </c>
      <c r="L460" s="1382"/>
      <c r="M460" s="1382" t="s">
        <v>514</v>
      </c>
      <c r="N460" s="1382"/>
      <c r="O460" s="525" t="s">
        <v>515</v>
      </c>
      <c r="P460" s="161"/>
    </row>
    <row r="461" spans="1:16" s="523" customFormat="1" ht="20.100000000000001" customHeight="1">
      <c r="A461" s="1401" t="s">
        <v>516</v>
      </c>
      <c r="B461" s="1402"/>
      <c r="C461" s="1403"/>
      <c r="D461" s="1403"/>
      <c r="E461" s="1411"/>
      <c r="F461" s="1412"/>
      <c r="G461" s="524"/>
      <c r="H461" s="522"/>
      <c r="I461" s="1401" t="s">
        <v>516</v>
      </c>
      <c r="J461" s="1402"/>
      <c r="K461" s="1403"/>
      <c r="L461" s="1403"/>
      <c r="M461" s="1411"/>
      <c r="N461" s="1412"/>
      <c r="O461" s="524"/>
      <c r="P461" s="161"/>
    </row>
    <row r="462" spans="1:16" ht="20.100000000000001" customHeight="1">
      <c r="A462" s="1363" t="s">
        <v>69</v>
      </c>
      <c r="B462" s="1364"/>
      <c r="C462" s="1365"/>
      <c r="D462" s="189"/>
      <c r="E462" s="190" t="s">
        <v>48</v>
      </c>
      <c r="F462" s="18"/>
      <c r="G462" s="191">
        <v>0</v>
      </c>
      <c r="H462" s="173"/>
      <c r="I462" s="1363" t="s">
        <v>69</v>
      </c>
      <c r="J462" s="1364"/>
      <c r="K462" s="1365"/>
      <c r="L462" s="189"/>
      <c r="M462" s="190" t="s">
        <v>48</v>
      </c>
      <c r="N462" s="18"/>
      <c r="O462" s="191">
        <v>0</v>
      </c>
    </row>
    <row r="463" spans="1:16" ht="20.100000000000001" customHeight="1">
      <c r="A463" s="1318" t="s">
        <v>70</v>
      </c>
      <c r="B463" s="1366"/>
      <c r="C463" s="1366"/>
      <c r="D463" s="1366"/>
      <c r="E463" s="1366"/>
      <c r="F463" s="1319"/>
      <c r="G463" s="192">
        <f>SUM(G450:G459)</f>
        <v>0</v>
      </c>
      <c r="H463" s="173"/>
      <c r="I463" s="1318" t="s">
        <v>70</v>
      </c>
      <c r="J463" s="1366"/>
      <c r="K463" s="1366"/>
      <c r="L463" s="1366"/>
      <c r="M463" s="1366"/>
      <c r="N463" s="1319"/>
      <c r="O463" s="192">
        <f>SUM(O450:O459)</f>
        <v>0</v>
      </c>
    </row>
    <row r="464" spans="1:16" ht="20.100000000000001" customHeight="1">
      <c r="A464" s="1359" t="s">
        <v>232</v>
      </c>
      <c r="B464" s="1360"/>
      <c r="C464" s="1360"/>
      <c r="D464" s="1360"/>
      <c r="E464" s="1360"/>
      <c r="F464" s="1360"/>
      <c r="G464" s="19"/>
      <c r="H464" s="173"/>
      <c r="I464" s="1359" t="s">
        <v>232</v>
      </c>
      <c r="J464" s="1360"/>
      <c r="K464" s="1360"/>
      <c r="L464" s="1360"/>
      <c r="M464" s="1360"/>
      <c r="N464" s="1360"/>
      <c r="O464" s="19"/>
    </row>
    <row r="465" spans="1:16" ht="20.100000000000001" customHeight="1">
      <c r="A465" s="1333" t="s">
        <v>45</v>
      </c>
      <c r="B465" s="1334"/>
      <c r="C465" s="1334"/>
      <c r="D465" s="1334"/>
      <c r="E465" s="1334"/>
      <c r="F465" s="1334"/>
      <c r="G465" s="192">
        <f>G463+G464</f>
        <v>0</v>
      </c>
      <c r="H465" s="173"/>
      <c r="I465" s="1333" t="s">
        <v>45</v>
      </c>
      <c r="J465" s="1334"/>
      <c r="K465" s="1334"/>
      <c r="L465" s="1334"/>
      <c r="M465" s="1334"/>
      <c r="N465" s="1334"/>
      <c r="O465" s="192">
        <f>O463+O464</f>
        <v>0</v>
      </c>
    </row>
    <row r="466" spans="1:16" ht="20.100000000000001" customHeight="1">
      <c r="A466" s="161">
        <v>35</v>
      </c>
      <c r="I466" s="161">
        <v>36</v>
      </c>
    </row>
    <row r="467" spans="1:16" s="176" customFormat="1" ht="30" customHeight="1">
      <c r="A467" s="1370" t="s">
        <v>224</v>
      </c>
      <c r="B467" s="1371"/>
      <c r="C467" s="1383">
        <f>個表B!B208</f>
        <v>0</v>
      </c>
      <c r="D467" s="1404"/>
      <c r="E467" s="1385" t="s">
        <v>218</v>
      </c>
      <c r="F467" s="1405"/>
      <c r="G467" s="174">
        <f>個表B!B209</f>
        <v>0</v>
      </c>
      <c r="H467" s="175"/>
      <c r="I467" s="1370" t="s">
        <v>224</v>
      </c>
      <c r="J467" s="1371"/>
      <c r="K467" s="1383">
        <f>個表B!B218</f>
        <v>0</v>
      </c>
      <c r="L467" s="1404"/>
      <c r="M467" s="1385" t="s">
        <v>218</v>
      </c>
      <c r="N467" s="1405"/>
      <c r="O467" s="174">
        <f>個表B!B219</f>
        <v>0</v>
      </c>
      <c r="P467" s="193"/>
    </row>
    <row r="468" spans="1:16" s="176" customFormat="1" ht="30" customHeight="1">
      <c r="A468" s="1370" t="s">
        <v>230</v>
      </c>
      <c r="B468" s="1371"/>
      <c r="C468" s="1337" t="str">
        <f>IF(個表B!B211="","",個表B!B211)</f>
        <v/>
      </c>
      <c r="D468" s="1338"/>
      <c r="E468" s="1370" t="s">
        <v>56</v>
      </c>
      <c r="F468" s="1371"/>
      <c r="G468" s="14">
        <f>個表B!B210</f>
        <v>0</v>
      </c>
      <c r="H468" s="175"/>
      <c r="I468" s="1370" t="s">
        <v>230</v>
      </c>
      <c r="J468" s="1371"/>
      <c r="K468" s="1337" t="str">
        <f>IF(個表B!B221="","",個表B!B221)</f>
        <v/>
      </c>
      <c r="L468" s="1338"/>
      <c r="M468" s="1370" t="s">
        <v>56</v>
      </c>
      <c r="N468" s="1371"/>
      <c r="O468" s="14">
        <f>個表B!B220</f>
        <v>0</v>
      </c>
      <c r="P468" s="193"/>
    </row>
    <row r="469" spans="1:16" ht="20.100000000000001" customHeight="1">
      <c r="A469" s="1372" t="s">
        <v>57</v>
      </c>
      <c r="B469" s="1373"/>
      <c r="C469" s="1376"/>
      <c r="D469" s="1376"/>
      <c r="E469" s="1377"/>
      <c r="F469" s="1377"/>
      <c r="G469" s="1378"/>
      <c r="H469" s="173"/>
      <c r="I469" s="1372" t="s">
        <v>57</v>
      </c>
      <c r="J469" s="1373"/>
      <c r="K469" s="1376"/>
      <c r="L469" s="1376"/>
      <c r="M469" s="1377"/>
      <c r="N469" s="1377"/>
      <c r="O469" s="1378"/>
    </row>
    <row r="470" spans="1:16" ht="20.100000000000001" customHeight="1">
      <c r="A470" s="1318" t="s">
        <v>58</v>
      </c>
      <c r="B470" s="1319"/>
      <c r="C470" s="1320"/>
      <c r="D470" s="1321"/>
      <c r="E470" s="1322"/>
      <c r="F470" s="1323"/>
      <c r="G470" s="1324"/>
      <c r="I470" s="1318" t="s">
        <v>58</v>
      </c>
      <c r="J470" s="1319"/>
      <c r="K470" s="1320"/>
      <c r="L470" s="1321"/>
      <c r="M470" s="1322"/>
      <c r="N470" s="1323"/>
      <c r="O470" s="1324"/>
    </row>
    <row r="471" spans="1:16" ht="20.100000000000001" customHeight="1">
      <c r="A471" s="1325" t="s">
        <v>59</v>
      </c>
      <c r="B471" s="1326"/>
      <c r="C471" s="1327">
        <f>C469-C470</f>
        <v>0</v>
      </c>
      <c r="D471" s="1328"/>
      <c r="E471" s="1329" t="s">
        <v>60</v>
      </c>
      <c r="F471" s="1330"/>
      <c r="G471" s="177" t="str">
        <f>IF(C471*C472=0,"",C471*C472)</f>
        <v/>
      </c>
      <c r="H471" s="173"/>
      <c r="I471" s="1325" t="s">
        <v>59</v>
      </c>
      <c r="J471" s="1326"/>
      <c r="K471" s="1327">
        <f>K469-K470</f>
        <v>0</v>
      </c>
      <c r="L471" s="1328"/>
      <c r="M471" s="1329" t="s">
        <v>60</v>
      </c>
      <c r="N471" s="1330"/>
      <c r="O471" s="177" t="str">
        <f>IF(K471*K472=0,"",K471*K472)</f>
        <v/>
      </c>
    </row>
    <row r="472" spans="1:16" ht="20.100000000000001" customHeight="1">
      <c r="A472" s="1372" t="s">
        <v>61</v>
      </c>
      <c r="B472" s="1373"/>
      <c r="C472" s="1374">
        <f>個表B!C211</f>
        <v>0</v>
      </c>
      <c r="D472" s="1375"/>
      <c r="E472" s="178"/>
      <c r="F472" s="179"/>
      <c r="G472" s="180"/>
      <c r="H472" s="173"/>
      <c r="I472" s="1372" t="s">
        <v>61</v>
      </c>
      <c r="J472" s="1373"/>
      <c r="K472" s="1374">
        <f>個表B!C221</f>
        <v>0</v>
      </c>
      <c r="L472" s="1375"/>
      <c r="M472" s="178"/>
      <c r="N472" s="179"/>
      <c r="O472" s="180"/>
    </row>
    <row r="473" spans="1:16" ht="20.100000000000001" customHeight="1">
      <c r="A473" s="1333" t="s">
        <v>62</v>
      </c>
      <c r="B473" s="1334"/>
      <c r="C473" s="1368" t="str">
        <f>IF(G471="","",SUM(F477:F486))</f>
        <v/>
      </c>
      <c r="D473" s="1369"/>
      <c r="E473" s="1351" t="s">
        <v>63</v>
      </c>
      <c r="F473" s="1352"/>
      <c r="G473" s="181" t="str">
        <f>IF(G471="","",C473/G471)</f>
        <v/>
      </c>
      <c r="H473" s="173"/>
      <c r="I473" s="1333" t="s">
        <v>62</v>
      </c>
      <c r="J473" s="1334"/>
      <c r="K473" s="1368" t="str">
        <f>IF(O471="","",SUM(N477:N486))</f>
        <v/>
      </c>
      <c r="L473" s="1369"/>
      <c r="M473" s="1351" t="s">
        <v>63</v>
      </c>
      <c r="N473" s="1352"/>
      <c r="O473" s="181" t="str">
        <f>IF(O471="","",K473/O471)</f>
        <v/>
      </c>
    </row>
    <row r="474" spans="1:16" ht="20.100000000000001" customHeight="1">
      <c r="A474" s="1353" t="s">
        <v>64</v>
      </c>
      <c r="B474" s="1354"/>
      <c r="C474" s="1355" t="str">
        <f>IF(G471="","",SUM(F477:F489))</f>
        <v/>
      </c>
      <c r="D474" s="1356"/>
      <c r="E474" s="1357" t="s">
        <v>65</v>
      </c>
      <c r="F474" s="1358"/>
      <c r="G474" s="182" t="str">
        <f>IF(G471="","",C474/G471)</f>
        <v/>
      </c>
      <c r="H474" s="173"/>
      <c r="I474" s="1353" t="s">
        <v>64</v>
      </c>
      <c r="J474" s="1354"/>
      <c r="K474" s="1355" t="str">
        <f>IF(O471="","",SUM(N477:N489))</f>
        <v/>
      </c>
      <c r="L474" s="1356"/>
      <c r="M474" s="1357" t="s">
        <v>65</v>
      </c>
      <c r="N474" s="1358"/>
      <c r="O474" s="182" t="str">
        <f>IF(O471="","",K474/O471)</f>
        <v/>
      </c>
    </row>
    <row r="475" spans="1:16" ht="20.100000000000001" customHeight="1">
      <c r="A475" s="1341" t="s">
        <v>243</v>
      </c>
      <c r="B475" s="1342"/>
      <c r="C475" s="1342"/>
      <c r="D475" s="1342"/>
      <c r="E475" s="1342"/>
      <c r="F475" s="1342"/>
      <c r="G475" s="1343"/>
      <c r="H475" s="173"/>
      <c r="I475" s="1341" t="s">
        <v>243</v>
      </c>
      <c r="J475" s="1342"/>
      <c r="K475" s="1342"/>
      <c r="L475" s="1342"/>
      <c r="M475" s="1342"/>
      <c r="N475" s="1342"/>
      <c r="O475" s="1343"/>
    </row>
    <row r="476" spans="1:16" ht="20.100000000000001" customHeight="1">
      <c r="A476" s="1333" t="s">
        <v>66</v>
      </c>
      <c r="B476" s="1334"/>
      <c r="C476" s="1334"/>
      <c r="D476" s="183" t="s">
        <v>252</v>
      </c>
      <c r="E476" s="183" t="s">
        <v>48</v>
      </c>
      <c r="F476" s="183" t="s">
        <v>67</v>
      </c>
      <c r="G476" s="184" t="s">
        <v>68</v>
      </c>
      <c r="H476" s="173"/>
      <c r="I476" s="1333" t="s">
        <v>66</v>
      </c>
      <c r="J476" s="1334"/>
      <c r="K476" s="1334"/>
      <c r="L476" s="183" t="s">
        <v>252</v>
      </c>
      <c r="M476" s="183" t="s">
        <v>48</v>
      </c>
      <c r="N476" s="183" t="s">
        <v>67</v>
      </c>
      <c r="O476" s="184" t="s">
        <v>68</v>
      </c>
    </row>
    <row r="477" spans="1:16" ht="20.100000000000001" customHeight="1">
      <c r="A477" s="1335"/>
      <c r="B477" s="1336"/>
      <c r="C477" s="1336"/>
      <c r="D477" s="15"/>
      <c r="E477" s="185" t="s">
        <v>48</v>
      </c>
      <c r="F477" s="16"/>
      <c r="G477" s="186">
        <f>D477*F477</f>
        <v>0</v>
      </c>
      <c r="H477" s="173"/>
      <c r="I477" s="1335"/>
      <c r="J477" s="1336"/>
      <c r="K477" s="1336"/>
      <c r="L477" s="15"/>
      <c r="M477" s="185" t="s">
        <v>48</v>
      </c>
      <c r="N477" s="16"/>
      <c r="O477" s="186">
        <f>L477*N477</f>
        <v>0</v>
      </c>
    </row>
    <row r="478" spans="1:16" ht="20.100000000000001" customHeight="1">
      <c r="A478" s="1331"/>
      <c r="B478" s="1332"/>
      <c r="C478" s="1332"/>
      <c r="D478" s="17"/>
      <c r="E478" s="187" t="s">
        <v>48</v>
      </c>
      <c r="F478" s="17"/>
      <c r="G478" s="188">
        <f t="shared" ref="G478:G486" si="34">D478*F478</f>
        <v>0</v>
      </c>
      <c r="H478" s="173"/>
      <c r="I478" s="1331"/>
      <c r="J478" s="1332"/>
      <c r="K478" s="1332"/>
      <c r="L478" s="17"/>
      <c r="M478" s="187" t="s">
        <v>48</v>
      </c>
      <c r="N478" s="17"/>
      <c r="O478" s="188">
        <f t="shared" ref="O478:O486" si="35">L478*N478</f>
        <v>0</v>
      </c>
    </row>
    <row r="479" spans="1:16" ht="20.100000000000001" customHeight="1">
      <c r="A479" s="1331"/>
      <c r="B479" s="1332"/>
      <c r="C479" s="1332"/>
      <c r="D479" s="17"/>
      <c r="E479" s="187" t="s">
        <v>48</v>
      </c>
      <c r="F479" s="17"/>
      <c r="G479" s="188">
        <f t="shared" si="34"/>
        <v>0</v>
      </c>
      <c r="H479" s="173"/>
      <c r="I479" s="1331"/>
      <c r="J479" s="1332"/>
      <c r="K479" s="1332"/>
      <c r="L479" s="17"/>
      <c r="M479" s="187" t="s">
        <v>48</v>
      </c>
      <c r="N479" s="17"/>
      <c r="O479" s="188">
        <f t="shared" si="35"/>
        <v>0</v>
      </c>
    </row>
    <row r="480" spans="1:16" ht="20.100000000000001" customHeight="1">
      <c r="A480" s="1331"/>
      <c r="B480" s="1332"/>
      <c r="C480" s="1332"/>
      <c r="D480" s="17"/>
      <c r="E480" s="187" t="s">
        <v>48</v>
      </c>
      <c r="F480" s="17"/>
      <c r="G480" s="188">
        <f t="shared" si="34"/>
        <v>0</v>
      </c>
      <c r="H480" s="173"/>
      <c r="I480" s="1331"/>
      <c r="J480" s="1332"/>
      <c r="K480" s="1332"/>
      <c r="L480" s="17"/>
      <c r="M480" s="187" t="s">
        <v>48</v>
      </c>
      <c r="N480" s="17"/>
      <c r="O480" s="188">
        <f t="shared" si="35"/>
        <v>0</v>
      </c>
    </row>
    <row r="481" spans="1:16" ht="20.100000000000001" customHeight="1">
      <c r="A481" s="1331"/>
      <c r="B481" s="1332"/>
      <c r="C481" s="1332"/>
      <c r="D481" s="17"/>
      <c r="E481" s="187" t="s">
        <v>48</v>
      </c>
      <c r="F481" s="17"/>
      <c r="G481" s="188">
        <f t="shared" si="34"/>
        <v>0</v>
      </c>
      <c r="H481" s="173"/>
      <c r="I481" s="1331"/>
      <c r="J481" s="1332"/>
      <c r="K481" s="1332"/>
      <c r="L481" s="17"/>
      <c r="M481" s="187" t="s">
        <v>48</v>
      </c>
      <c r="N481" s="17"/>
      <c r="O481" s="188">
        <f t="shared" si="35"/>
        <v>0</v>
      </c>
    </row>
    <row r="482" spans="1:16" ht="20.100000000000001" customHeight="1">
      <c r="A482" s="1331"/>
      <c r="B482" s="1332"/>
      <c r="C482" s="1332"/>
      <c r="D482" s="17"/>
      <c r="E482" s="187" t="s">
        <v>48</v>
      </c>
      <c r="F482" s="17"/>
      <c r="G482" s="188">
        <f t="shared" si="34"/>
        <v>0</v>
      </c>
      <c r="H482" s="173"/>
      <c r="I482" s="1331"/>
      <c r="J482" s="1332"/>
      <c r="K482" s="1332"/>
      <c r="L482" s="17"/>
      <c r="M482" s="187" t="s">
        <v>48</v>
      </c>
      <c r="N482" s="17"/>
      <c r="O482" s="188">
        <f t="shared" si="35"/>
        <v>0</v>
      </c>
    </row>
    <row r="483" spans="1:16" ht="20.100000000000001" customHeight="1">
      <c r="A483" s="1331"/>
      <c r="B483" s="1332"/>
      <c r="C483" s="1332"/>
      <c r="D483" s="17"/>
      <c r="E483" s="187" t="s">
        <v>48</v>
      </c>
      <c r="F483" s="17"/>
      <c r="G483" s="188">
        <f t="shared" si="34"/>
        <v>0</v>
      </c>
      <c r="H483" s="173"/>
      <c r="I483" s="1331"/>
      <c r="J483" s="1332"/>
      <c r="K483" s="1332"/>
      <c r="L483" s="17"/>
      <c r="M483" s="187" t="s">
        <v>48</v>
      </c>
      <c r="N483" s="17"/>
      <c r="O483" s="188">
        <f t="shared" si="35"/>
        <v>0</v>
      </c>
    </row>
    <row r="484" spans="1:16" ht="20.100000000000001" customHeight="1">
      <c r="A484" s="1331"/>
      <c r="B484" s="1332"/>
      <c r="C484" s="1332"/>
      <c r="D484" s="17"/>
      <c r="E484" s="187" t="s">
        <v>48</v>
      </c>
      <c r="F484" s="17"/>
      <c r="G484" s="188">
        <f t="shared" si="34"/>
        <v>0</v>
      </c>
      <c r="H484" s="173"/>
      <c r="I484" s="1331"/>
      <c r="J484" s="1332"/>
      <c r="K484" s="1332"/>
      <c r="L484" s="17"/>
      <c r="M484" s="187" t="s">
        <v>48</v>
      </c>
      <c r="N484" s="17"/>
      <c r="O484" s="188">
        <f t="shared" si="35"/>
        <v>0</v>
      </c>
    </row>
    <row r="485" spans="1:16" ht="20.100000000000001" customHeight="1">
      <c r="A485" s="1331"/>
      <c r="B485" s="1332"/>
      <c r="C485" s="1332"/>
      <c r="D485" s="17"/>
      <c r="E485" s="187" t="s">
        <v>48</v>
      </c>
      <c r="F485" s="17"/>
      <c r="G485" s="188">
        <f t="shared" si="34"/>
        <v>0</v>
      </c>
      <c r="H485" s="173"/>
      <c r="I485" s="1331"/>
      <c r="J485" s="1332"/>
      <c r="K485" s="1332"/>
      <c r="L485" s="17"/>
      <c r="M485" s="187" t="s">
        <v>48</v>
      </c>
      <c r="N485" s="17"/>
      <c r="O485" s="188">
        <f t="shared" si="35"/>
        <v>0</v>
      </c>
    </row>
    <row r="486" spans="1:16" ht="20.100000000000001" customHeight="1">
      <c r="A486" s="1331"/>
      <c r="B486" s="1332"/>
      <c r="C486" s="1332"/>
      <c r="D486" s="17"/>
      <c r="E486" s="187" t="s">
        <v>48</v>
      </c>
      <c r="F486" s="17"/>
      <c r="G486" s="188">
        <f t="shared" si="34"/>
        <v>0</v>
      </c>
      <c r="H486" s="173"/>
      <c r="I486" s="1331"/>
      <c r="J486" s="1332"/>
      <c r="K486" s="1332"/>
      <c r="L486" s="17"/>
      <c r="M486" s="187" t="s">
        <v>48</v>
      </c>
      <c r="N486" s="17"/>
      <c r="O486" s="188">
        <f t="shared" si="35"/>
        <v>0</v>
      </c>
    </row>
    <row r="487" spans="1:16" s="523" customFormat="1" ht="20.100000000000001" customHeight="1">
      <c r="A487" s="1380" t="s">
        <v>512</v>
      </c>
      <c r="B487" s="1381"/>
      <c r="C487" s="1382" t="s">
        <v>513</v>
      </c>
      <c r="D487" s="1382"/>
      <c r="E487" s="1382" t="s">
        <v>514</v>
      </c>
      <c r="F487" s="1382"/>
      <c r="G487" s="525" t="s">
        <v>515</v>
      </c>
      <c r="H487" s="522"/>
      <c r="I487" s="1380" t="s">
        <v>512</v>
      </c>
      <c r="J487" s="1381"/>
      <c r="K487" s="1382" t="s">
        <v>513</v>
      </c>
      <c r="L487" s="1382"/>
      <c r="M487" s="1382" t="s">
        <v>514</v>
      </c>
      <c r="N487" s="1382"/>
      <c r="O487" s="525" t="s">
        <v>515</v>
      </c>
      <c r="P487" s="161"/>
    </row>
    <row r="488" spans="1:16" s="523" customFormat="1" ht="20.100000000000001" customHeight="1">
      <c r="A488" s="1401" t="s">
        <v>516</v>
      </c>
      <c r="B488" s="1402"/>
      <c r="C488" s="1403"/>
      <c r="D488" s="1403"/>
      <c r="E488" s="1411"/>
      <c r="F488" s="1412"/>
      <c r="G488" s="524"/>
      <c r="H488" s="522"/>
      <c r="I488" s="1401" t="s">
        <v>516</v>
      </c>
      <c r="J488" s="1402"/>
      <c r="K488" s="1403"/>
      <c r="L488" s="1403"/>
      <c r="M488" s="1411"/>
      <c r="N488" s="1412"/>
      <c r="O488" s="524"/>
      <c r="P488" s="161"/>
    </row>
    <row r="489" spans="1:16" ht="20.100000000000001" customHeight="1">
      <c r="A489" s="1363" t="s">
        <v>69</v>
      </c>
      <c r="B489" s="1364"/>
      <c r="C489" s="1365"/>
      <c r="D489" s="189"/>
      <c r="E489" s="190" t="s">
        <v>48</v>
      </c>
      <c r="F489" s="18"/>
      <c r="G489" s="191">
        <v>0</v>
      </c>
      <c r="H489" s="173"/>
      <c r="I489" s="1363" t="s">
        <v>69</v>
      </c>
      <c r="J489" s="1364"/>
      <c r="K489" s="1365"/>
      <c r="L489" s="189"/>
      <c r="M489" s="190" t="s">
        <v>48</v>
      </c>
      <c r="N489" s="18"/>
      <c r="O489" s="191">
        <v>0</v>
      </c>
    </row>
    <row r="490" spans="1:16" ht="20.100000000000001" customHeight="1">
      <c r="A490" s="1318" t="s">
        <v>70</v>
      </c>
      <c r="B490" s="1366"/>
      <c r="C490" s="1366"/>
      <c r="D490" s="1366"/>
      <c r="E490" s="1366"/>
      <c r="F490" s="1319"/>
      <c r="G490" s="192">
        <f>SUM(G477:G486)</f>
        <v>0</v>
      </c>
      <c r="H490" s="173"/>
      <c r="I490" s="1318" t="s">
        <v>70</v>
      </c>
      <c r="J490" s="1366"/>
      <c r="K490" s="1366"/>
      <c r="L490" s="1366"/>
      <c r="M490" s="1366"/>
      <c r="N490" s="1319"/>
      <c r="O490" s="192">
        <f>SUM(O477:O486)</f>
        <v>0</v>
      </c>
    </row>
    <row r="491" spans="1:16" ht="20.100000000000001" customHeight="1">
      <c r="A491" s="1359" t="s">
        <v>232</v>
      </c>
      <c r="B491" s="1360"/>
      <c r="C491" s="1360"/>
      <c r="D491" s="1360"/>
      <c r="E491" s="1360"/>
      <c r="F491" s="1360"/>
      <c r="G491" s="19"/>
      <c r="H491" s="173"/>
      <c r="I491" s="1359" t="s">
        <v>232</v>
      </c>
      <c r="J491" s="1360"/>
      <c r="K491" s="1360"/>
      <c r="L491" s="1360"/>
      <c r="M491" s="1360"/>
      <c r="N491" s="1360"/>
      <c r="O491" s="19"/>
    </row>
    <row r="492" spans="1:16" ht="20.100000000000001" customHeight="1">
      <c r="A492" s="1333" t="s">
        <v>45</v>
      </c>
      <c r="B492" s="1334"/>
      <c r="C492" s="1334"/>
      <c r="D492" s="1334"/>
      <c r="E492" s="1334"/>
      <c r="F492" s="1334"/>
      <c r="G492" s="192">
        <f>G490+G491</f>
        <v>0</v>
      </c>
      <c r="H492" s="173"/>
      <c r="I492" s="1333" t="s">
        <v>45</v>
      </c>
      <c r="J492" s="1334"/>
      <c r="K492" s="1334"/>
      <c r="L492" s="1334"/>
      <c r="M492" s="1334"/>
      <c r="N492" s="1334"/>
      <c r="O492" s="192">
        <f>O490+O491</f>
        <v>0</v>
      </c>
    </row>
  </sheetData>
  <mergeCells count="1632">
    <mergeCell ref="E461:F461"/>
    <mergeCell ref="I461:J461"/>
    <mergeCell ref="K461:L461"/>
    <mergeCell ref="M461:N461"/>
    <mergeCell ref="A487:B487"/>
    <mergeCell ref="C487:D487"/>
    <mergeCell ref="E487:F487"/>
    <mergeCell ref="I487:J487"/>
    <mergeCell ref="K487:L487"/>
    <mergeCell ref="M487:N487"/>
    <mergeCell ref="A488:B488"/>
    <mergeCell ref="C488:D488"/>
    <mergeCell ref="E488:F488"/>
    <mergeCell ref="I488:J488"/>
    <mergeCell ref="K488:L488"/>
    <mergeCell ref="M488:N488"/>
    <mergeCell ref="P8:P17"/>
    <mergeCell ref="A379:B379"/>
    <mergeCell ref="C379:D379"/>
    <mergeCell ref="E379:F379"/>
    <mergeCell ref="I379:J379"/>
    <mergeCell ref="K379:L379"/>
    <mergeCell ref="M379:N379"/>
    <mergeCell ref="A380:B380"/>
    <mergeCell ref="C380:D380"/>
    <mergeCell ref="E380:F380"/>
    <mergeCell ref="I380:J380"/>
    <mergeCell ref="K380:L380"/>
    <mergeCell ref="M380:N380"/>
    <mergeCell ref="A406:B406"/>
    <mergeCell ref="C406:D406"/>
    <mergeCell ref="E406:F406"/>
    <mergeCell ref="I406:J406"/>
    <mergeCell ref="K406:L406"/>
    <mergeCell ref="M406:N406"/>
    <mergeCell ref="M299:N299"/>
    <mergeCell ref="A325:B325"/>
    <mergeCell ref="C325:D325"/>
    <mergeCell ref="E325:F325"/>
    <mergeCell ref="I325:J325"/>
    <mergeCell ref="K325:L325"/>
    <mergeCell ref="M325:N325"/>
    <mergeCell ref="A326:B326"/>
    <mergeCell ref="C326:D326"/>
    <mergeCell ref="E326:F326"/>
    <mergeCell ref="I326:J326"/>
    <mergeCell ref="K326:L326"/>
    <mergeCell ref="M326:N326"/>
    <mergeCell ref="A352:B352"/>
    <mergeCell ref="C352:D352"/>
    <mergeCell ref="E352:F352"/>
    <mergeCell ref="I352:J352"/>
    <mergeCell ref="K352:L352"/>
    <mergeCell ref="M352:N352"/>
    <mergeCell ref="A322:C322"/>
    <mergeCell ref="I322:K322"/>
    <mergeCell ref="A323:C323"/>
    <mergeCell ref="I323:K323"/>
    <mergeCell ref="A314:C314"/>
    <mergeCell ref="I314:K314"/>
    <mergeCell ref="A315:C315"/>
    <mergeCell ref="I315:K315"/>
    <mergeCell ref="A316:C316"/>
    <mergeCell ref="I316:K316"/>
    <mergeCell ref="A245:B245"/>
    <mergeCell ref="C245:D245"/>
    <mergeCell ref="E245:F245"/>
    <mergeCell ref="I245:J245"/>
    <mergeCell ref="K245:L245"/>
    <mergeCell ref="M245:N245"/>
    <mergeCell ref="A271:B271"/>
    <mergeCell ref="C271:D271"/>
    <mergeCell ref="E271:F271"/>
    <mergeCell ref="I271:J271"/>
    <mergeCell ref="K271:L271"/>
    <mergeCell ref="M271:N271"/>
    <mergeCell ref="A272:B272"/>
    <mergeCell ref="C272:D272"/>
    <mergeCell ref="E272:F272"/>
    <mergeCell ref="I272:J272"/>
    <mergeCell ref="K272:L272"/>
    <mergeCell ref="M272:N272"/>
    <mergeCell ref="A270:C270"/>
    <mergeCell ref="I270:K270"/>
    <mergeCell ref="A261:C261"/>
    <mergeCell ref="I261:K261"/>
    <mergeCell ref="A262:C262"/>
    <mergeCell ref="I262:K262"/>
    <mergeCell ref="A263:C263"/>
    <mergeCell ref="I263:K263"/>
    <mergeCell ref="A264:C264"/>
    <mergeCell ref="I264:K264"/>
    <mergeCell ref="M257:N257"/>
    <mergeCell ref="A258:B258"/>
    <mergeCell ref="C258:D258"/>
    <mergeCell ref="E258:F258"/>
    <mergeCell ref="A191:B191"/>
    <mergeCell ref="C191:D191"/>
    <mergeCell ref="E191:F191"/>
    <mergeCell ref="I191:J191"/>
    <mergeCell ref="K191:L191"/>
    <mergeCell ref="M191:N191"/>
    <mergeCell ref="A217:B217"/>
    <mergeCell ref="C217:D217"/>
    <mergeCell ref="E217:F217"/>
    <mergeCell ref="I217:J217"/>
    <mergeCell ref="K217:L217"/>
    <mergeCell ref="M217:N217"/>
    <mergeCell ref="A218:B218"/>
    <mergeCell ref="C218:D218"/>
    <mergeCell ref="E218:F218"/>
    <mergeCell ref="I218:J218"/>
    <mergeCell ref="K218:L218"/>
    <mergeCell ref="M218:N218"/>
    <mergeCell ref="A192:C192"/>
    <mergeCell ref="I192:K192"/>
    <mergeCell ref="A193:F193"/>
    <mergeCell ref="I193:N193"/>
    <mergeCell ref="A194:F194"/>
    <mergeCell ref="I194:N194"/>
    <mergeCell ref="A195:F195"/>
    <mergeCell ref="I195:N195"/>
    <mergeCell ref="A203:B203"/>
    <mergeCell ref="A214:C214"/>
    <mergeCell ref="I214:K214"/>
    <mergeCell ref="K197:L197"/>
    <mergeCell ref="M197:N197"/>
    <mergeCell ref="A216:C216"/>
    <mergeCell ref="A163:B163"/>
    <mergeCell ref="C163:D163"/>
    <mergeCell ref="E163:F163"/>
    <mergeCell ref="I163:J163"/>
    <mergeCell ref="K163:L163"/>
    <mergeCell ref="M163:N163"/>
    <mergeCell ref="A164:B164"/>
    <mergeCell ref="C164:D164"/>
    <mergeCell ref="E164:F164"/>
    <mergeCell ref="I164:J164"/>
    <mergeCell ref="K164:L164"/>
    <mergeCell ref="M164:N164"/>
    <mergeCell ref="A190:B190"/>
    <mergeCell ref="C190:D190"/>
    <mergeCell ref="E190:F190"/>
    <mergeCell ref="I190:J190"/>
    <mergeCell ref="K190:L190"/>
    <mergeCell ref="M190:N190"/>
    <mergeCell ref="M170:N170"/>
    <mergeCell ref="I189:K189"/>
    <mergeCell ref="I185:K185"/>
    <mergeCell ref="A186:C186"/>
    <mergeCell ref="I186:K186"/>
    <mergeCell ref="A187:C187"/>
    <mergeCell ref="I187:K187"/>
    <mergeCell ref="A188:C188"/>
    <mergeCell ref="I188:K188"/>
    <mergeCell ref="I183:K183"/>
    <mergeCell ref="M176:N176"/>
    <mergeCell ref="A181:C181"/>
    <mergeCell ref="I181:K181"/>
    <mergeCell ref="A170:B170"/>
    <mergeCell ref="M109:N109"/>
    <mergeCell ref="A110:B110"/>
    <mergeCell ref="C110:D110"/>
    <mergeCell ref="E110:F110"/>
    <mergeCell ref="I110:J110"/>
    <mergeCell ref="K110:L110"/>
    <mergeCell ref="M110:N110"/>
    <mergeCell ref="A136:B136"/>
    <mergeCell ref="C136:D136"/>
    <mergeCell ref="E136:F136"/>
    <mergeCell ref="I136:J136"/>
    <mergeCell ref="K136:L136"/>
    <mergeCell ref="M136:N136"/>
    <mergeCell ref="A137:B137"/>
    <mergeCell ref="C137:D137"/>
    <mergeCell ref="E137:F137"/>
    <mergeCell ref="I137:J137"/>
    <mergeCell ref="K137:L137"/>
    <mergeCell ref="M137:N137"/>
    <mergeCell ref="A130:C130"/>
    <mergeCell ref="I130:K130"/>
    <mergeCell ref="A131:C131"/>
    <mergeCell ref="I131:K131"/>
    <mergeCell ref="A132:C132"/>
    <mergeCell ref="I132:K132"/>
    <mergeCell ref="A133:C133"/>
    <mergeCell ref="A127:C127"/>
    <mergeCell ref="M119:O119"/>
    <mergeCell ref="I124:O124"/>
    <mergeCell ref="C118:D118"/>
    <mergeCell ref="E118:G118"/>
    <mergeCell ref="I118:J118"/>
    <mergeCell ref="A56:B56"/>
    <mergeCell ref="C56:D56"/>
    <mergeCell ref="E56:F56"/>
    <mergeCell ref="I56:J56"/>
    <mergeCell ref="K56:L56"/>
    <mergeCell ref="M56:N56"/>
    <mergeCell ref="A82:B82"/>
    <mergeCell ref="C82:D82"/>
    <mergeCell ref="E82:F82"/>
    <mergeCell ref="I82:J82"/>
    <mergeCell ref="K82:L82"/>
    <mergeCell ref="M82:N82"/>
    <mergeCell ref="A83:B83"/>
    <mergeCell ref="C83:D83"/>
    <mergeCell ref="E83:F83"/>
    <mergeCell ref="I83:J83"/>
    <mergeCell ref="K83:L83"/>
    <mergeCell ref="M83:N83"/>
    <mergeCell ref="K64:L64"/>
    <mergeCell ref="M64:O64"/>
    <mergeCell ref="C62:D62"/>
    <mergeCell ref="E62:F62"/>
    <mergeCell ref="A67:B67"/>
    <mergeCell ref="C67:D67"/>
    <mergeCell ref="I67:J67"/>
    <mergeCell ref="K67:L67"/>
    <mergeCell ref="A68:B68"/>
    <mergeCell ref="C68:D68"/>
    <mergeCell ref="E68:F68"/>
    <mergeCell ref="I68:J68"/>
    <mergeCell ref="K68:L68"/>
    <mergeCell ref="A60:F60"/>
    <mergeCell ref="C29:D29"/>
    <mergeCell ref="E29:F29"/>
    <mergeCell ref="I29:J29"/>
    <mergeCell ref="K29:L29"/>
    <mergeCell ref="M29:N29"/>
    <mergeCell ref="A55:B55"/>
    <mergeCell ref="C55:D55"/>
    <mergeCell ref="E55:F55"/>
    <mergeCell ref="I55:J55"/>
    <mergeCell ref="K55:L55"/>
    <mergeCell ref="M55:N55"/>
    <mergeCell ref="I38:J38"/>
    <mergeCell ref="K38:L38"/>
    <mergeCell ref="M38:O38"/>
    <mergeCell ref="A43:G43"/>
    <mergeCell ref="I43:O43"/>
    <mergeCell ref="A44:C44"/>
    <mergeCell ref="I44:K44"/>
    <mergeCell ref="A45:C45"/>
    <mergeCell ref="I45:K45"/>
    <mergeCell ref="A52:C52"/>
    <mergeCell ref="I52:K52"/>
    <mergeCell ref="A53:C53"/>
    <mergeCell ref="I53:K53"/>
    <mergeCell ref="A54:C54"/>
    <mergeCell ref="I54:K54"/>
    <mergeCell ref="A49:C49"/>
    <mergeCell ref="I49:K49"/>
    <mergeCell ref="A50:C50"/>
    <mergeCell ref="I50:K50"/>
    <mergeCell ref="A51:C51"/>
    <mergeCell ref="I51:K51"/>
    <mergeCell ref="K143:L143"/>
    <mergeCell ref="M143:N143"/>
    <mergeCell ref="K116:L116"/>
    <mergeCell ref="M116:N116"/>
    <mergeCell ref="K89:L89"/>
    <mergeCell ref="M89:N89"/>
    <mergeCell ref="K62:L62"/>
    <mergeCell ref="M62:N62"/>
    <mergeCell ref="K35:L35"/>
    <mergeCell ref="M35:N35"/>
    <mergeCell ref="K8:L8"/>
    <mergeCell ref="M8:N8"/>
    <mergeCell ref="C440:D440"/>
    <mergeCell ref="E440:F440"/>
    <mergeCell ref="C332:D332"/>
    <mergeCell ref="E332:F332"/>
    <mergeCell ref="A324:C324"/>
    <mergeCell ref="I324:K324"/>
    <mergeCell ref="A327:C327"/>
    <mergeCell ref="I327:K327"/>
    <mergeCell ref="A328:F328"/>
    <mergeCell ref="I328:N328"/>
    <mergeCell ref="A329:F329"/>
    <mergeCell ref="I329:N329"/>
    <mergeCell ref="A330:F330"/>
    <mergeCell ref="I330:N330"/>
    <mergeCell ref="A319:C319"/>
    <mergeCell ref="I319:K319"/>
    <mergeCell ref="A320:C320"/>
    <mergeCell ref="I320:K320"/>
    <mergeCell ref="A321:C321"/>
    <mergeCell ref="I321:K321"/>
    <mergeCell ref="C467:D467"/>
    <mergeCell ref="E467:F467"/>
    <mergeCell ref="K467:L467"/>
    <mergeCell ref="M467:N467"/>
    <mergeCell ref="K440:L440"/>
    <mergeCell ref="M440:N440"/>
    <mergeCell ref="K413:L413"/>
    <mergeCell ref="M413:N413"/>
    <mergeCell ref="K386:L386"/>
    <mergeCell ref="M386:N386"/>
    <mergeCell ref="K359:L359"/>
    <mergeCell ref="M359:N359"/>
    <mergeCell ref="K332:L332"/>
    <mergeCell ref="M332:N332"/>
    <mergeCell ref="K305:L305"/>
    <mergeCell ref="M305:N305"/>
    <mergeCell ref="C116:D116"/>
    <mergeCell ref="E116:F116"/>
    <mergeCell ref="C143:D143"/>
    <mergeCell ref="E143:F143"/>
    <mergeCell ref="C170:D170"/>
    <mergeCell ref="E170:F170"/>
    <mergeCell ref="C197:D197"/>
    <mergeCell ref="E197:F197"/>
    <mergeCell ref="C224:D224"/>
    <mergeCell ref="E224:F224"/>
    <mergeCell ref="C251:D251"/>
    <mergeCell ref="E251:F251"/>
    <mergeCell ref="C278:D278"/>
    <mergeCell ref="E278:F278"/>
    <mergeCell ref="C305:D305"/>
    <mergeCell ref="E305:F305"/>
    <mergeCell ref="A317:C317"/>
    <mergeCell ref="I317:K317"/>
    <mergeCell ref="A318:C318"/>
    <mergeCell ref="I318:K318"/>
    <mergeCell ref="M311:N311"/>
    <mergeCell ref="A312:B312"/>
    <mergeCell ref="C312:D312"/>
    <mergeCell ref="E312:F312"/>
    <mergeCell ref="I312:J312"/>
    <mergeCell ref="K312:L312"/>
    <mergeCell ref="M312:N312"/>
    <mergeCell ref="A313:G313"/>
    <mergeCell ref="I313:O313"/>
    <mergeCell ref="A311:B311"/>
    <mergeCell ref="C311:D311"/>
    <mergeCell ref="E311:F311"/>
    <mergeCell ref="I311:J311"/>
    <mergeCell ref="K311:L311"/>
    <mergeCell ref="M309:N309"/>
    <mergeCell ref="A308:B308"/>
    <mergeCell ref="C308:D308"/>
    <mergeCell ref="E308:G308"/>
    <mergeCell ref="I308:J308"/>
    <mergeCell ref="K308:L308"/>
    <mergeCell ref="M308:O308"/>
    <mergeCell ref="M307:O307"/>
    <mergeCell ref="A297:C297"/>
    <mergeCell ref="I297:K297"/>
    <mergeCell ref="A300:C300"/>
    <mergeCell ref="I300:K300"/>
    <mergeCell ref="A301:F301"/>
    <mergeCell ref="I301:N301"/>
    <mergeCell ref="A302:F302"/>
    <mergeCell ref="I302:N302"/>
    <mergeCell ref="A303:F303"/>
    <mergeCell ref="I303:N303"/>
    <mergeCell ref="C306:D306"/>
    <mergeCell ref="E306:F306"/>
    <mergeCell ref="K306:L306"/>
    <mergeCell ref="M306:N306"/>
    <mergeCell ref="A298:B298"/>
    <mergeCell ref="C298:D298"/>
    <mergeCell ref="E298:F298"/>
    <mergeCell ref="I298:J298"/>
    <mergeCell ref="K298:L298"/>
    <mergeCell ref="M298:N298"/>
    <mergeCell ref="A299:B299"/>
    <mergeCell ref="C299:D299"/>
    <mergeCell ref="E299:F299"/>
    <mergeCell ref="I299:J299"/>
    <mergeCell ref="A310:B310"/>
    <mergeCell ref="C310:D310"/>
    <mergeCell ref="I310:J310"/>
    <mergeCell ref="K310:L310"/>
    <mergeCell ref="I287:K287"/>
    <mergeCell ref="A288:C288"/>
    <mergeCell ref="I288:K288"/>
    <mergeCell ref="A289:C289"/>
    <mergeCell ref="I289:K289"/>
    <mergeCell ref="A290:C290"/>
    <mergeCell ref="I290:K290"/>
    <mergeCell ref="A291:C291"/>
    <mergeCell ref="I291:K291"/>
    <mergeCell ref="A305:B305"/>
    <mergeCell ref="I305:J305"/>
    <mergeCell ref="A306:B306"/>
    <mergeCell ref="I306:J306"/>
    <mergeCell ref="A307:B307"/>
    <mergeCell ref="C307:D307"/>
    <mergeCell ref="E307:G307"/>
    <mergeCell ref="I307:J307"/>
    <mergeCell ref="K307:L307"/>
    <mergeCell ref="A309:B309"/>
    <mergeCell ref="C309:D309"/>
    <mergeCell ref="E309:F309"/>
    <mergeCell ref="I309:J309"/>
    <mergeCell ref="K309:L309"/>
    <mergeCell ref="K299:L299"/>
    <mergeCell ref="A278:B278"/>
    <mergeCell ref="I278:J278"/>
    <mergeCell ref="A279:B279"/>
    <mergeCell ref="I279:J279"/>
    <mergeCell ref="A280:B280"/>
    <mergeCell ref="C280:D280"/>
    <mergeCell ref="E280:G280"/>
    <mergeCell ref="I280:J280"/>
    <mergeCell ref="K280:L280"/>
    <mergeCell ref="M280:O280"/>
    <mergeCell ref="C279:D279"/>
    <mergeCell ref="E279:F279"/>
    <mergeCell ref="K279:L279"/>
    <mergeCell ref="M279:N279"/>
    <mergeCell ref="K278:L278"/>
    <mergeCell ref="M278:N278"/>
    <mergeCell ref="M284:N284"/>
    <mergeCell ref="A283:B283"/>
    <mergeCell ref="C283:D283"/>
    <mergeCell ref="I283:J283"/>
    <mergeCell ref="K283:L283"/>
    <mergeCell ref="A284:B284"/>
    <mergeCell ref="C284:D284"/>
    <mergeCell ref="E284:F284"/>
    <mergeCell ref="I284:J284"/>
    <mergeCell ref="K284:L284"/>
    <mergeCell ref="A281:B281"/>
    <mergeCell ref="C281:D281"/>
    <mergeCell ref="E281:G281"/>
    <mergeCell ref="I281:J281"/>
    <mergeCell ref="K281:L281"/>
    <mergeCell ref="M281:O281"/>
    <mergeCell ref="I372:K372"/>
    <mergeCell ref="M365:N365"/>
    <mergeCell ref="A366:B366"/>
    <mergeCell ref="C366:D366"/>
    <mergeCell ref="E366:F366"/>
    <mergeCell ref="A381:C381"/>
    <mergeCell ref="I381:K381"/>
    <mergeCell ref="A282:B282"/>
    <mergeCell ref="C282:D282"/>
    <mergeCell ref="E282:F282"/>
    <mergeCell ref="I282:J282"/>
    <mergeCell ref="K282:L282"/>
    <mergeCell ref="M282:N282"/>
    <mergeCell ref="A285:B285"/>
    <mergeCell ref="C285:D285"/>
    <mergeCell ref="E285:F285"/>
    <mergeCell ref="I285:J285"/>
    <mergeCell ref="K285:L285"/>
    <mergeCell ref="M285:N285"/>
    <mergeCell ref="A286:G286"/>
    <mergeCell ref="I286:O286"/>
    <mergeCell ref="A292:C292"/>
    <mergeCell ref="I292:K292"/>
    <mergeCell ref="A293:C293"/>
    <mergeCell ref="I293:K293"/>
    <mergeCell ref="A294:C294"/>
    <mergeCell ref="I294:K294"/>
    <mergeCell ref="A295:C295"/>
    <mergeCell ref="I295:K295"/>
    <mergeCell ref="A296:C296"/>
    <mergeCell ref="I296:K296"/>
    <mergeCell ref="A287:C287"/>
    <mergeCell ref="A382:F382"/>
    <mergeCell ref="I382:N382"/>
    <mergeCell ref="A383:F383"/>
    <mergeCell ref="I383:N383"/>
    <mergeCell ref="A384:F384"/>
    <mergeCell ref="I384:N384"/>
    <mergeCell ref="A373:C373"/>
    <mergeCell ref="I373:K373"/>
    <mergeCell ref="A374:C374"/>
    <mergeCell ref="I374:K374"/>
    <mergeCell ref="A375:C375"/>
    <mergeCell ref="I375:K375"/>
    <mergeCell ref="A376:C376"/>
    <mergeCell ref="I376:K376"/>
    <mergeCell ref="A377:C377"/>
    <mergeCell ref="I377:K377"/>
    <mergeCell ref="I366:J366"/>
    <mergeCell ref="K366:L366"/>
    <mergeCell ref="M366:N366"/>
    <mergeCell ref="A367:G367"/>
    <mergeCell ref="I367:O367"/>
    <mergeCell ref="A378:C378"/>
    <mergeCell ref="I378:K378"/>
    <mergeCell ref="A368:C368"/>
    <mergeCell ref="I368:K368"/>
    <mergeCell ref="A369:C369"/>
    <mergeCell ref="I369:K369"/>
    <mergeCell ref="A370:C370"/>
    <mergeCell ref="I370:K370"/>
    <mergeCell ref="A371:C371"/>
    <mergeCell ref="I371:K371"/>
    <mergeCell ref="A372:C372"/>
    <mergeCell ref="A364:B364"/>
    <mergeCell ref="C364:D364"/>
    <mergeCell ref="I364:J364"/>
    <mergeCell ref="K364:L364"/>
    <mergeCell ref="A365:B365"/>
    <mergeCell ref="C365:D365"/>
    <mergeCell ref="E365:F365"/>
    <mergeCell ref="I365:J365"/>
    <mergeCell ref="K365:L365"/>
    <mergeCell ref="A363:B363"/>
    <mergeCell ref="C363:D363"/>
    <mergeCell ref="E363:F363"/>
    <mergeCell ref="I363:J363"/>
    <mergeCell ref="K363:L363"/>
    <mergeCell ref="M363:N363"/>
    <mergeCell ref="I362:J362"/>
    <mergeCell ref="K362:L362"/>
    <mergeCell ref="M362:O362"/>
    <mergeCell ref="A362:B362"/>
    <mergeCell ref="C362:D362"/>
    <mergeCell ref="E362:G362"/>
    <mergeCell ref="A359:B359"/>
    <mergeCell ref="I359:J359"/>
    <mergeCell ref="A360:B360"/>
    <mergeCell ref="I360:J360"/>
    <mergeCell ref="A361:B361"/>
    <mergeCell ref="C361:D361"/>
    <mergeCell ref="E361:G361"/>
    <mergeCell ref="I361:J361"/>
    <mergeCell ref="K361:L361"/>
    <mergeCell ref="M361:O361"/>
    <mergeCell ref="A351:C351"/>
    <mergeCell ref="I351:K351"/>
    <mergeCell ref="A354:C354"/>
    <mergeCell ref="I354:K354"/>
    <mergeCell ref="A355:F355"/>
    <mergeCell ref="I355:N355"/>
    <mergeCell ref="A356:F356"/>
    <mergeCell ref="I356:N356"/>
    <mergeCell ref="A357:F357"/>
    <mergeCell ref="I357:N357"/>
    <mergeCell ref="C360:D360"/>
    <mergeCell ref="E360:F360"/>
    <mergeCell ref="C359:D359"/>
    <mergeCell ref="E359:F359"/>
    <mergeCell ref="K360:L360"/>
    <mergeCell ref="M360:N360"/>
    <mergeCell ref="A353:B353"/>
    <mergeCell ref="C353:D353"/>
    <mergeCell ref="E353:F353"/>
    <mergeCell ref="I353:J353"/>
    <mergeCell ref="K353:L353"/>
    <mergeCell ref="M353:N353"/>
    <mergeCell ref="A346:C346"/>
    <mergeCell ref="I346:K346"/>
    <mergeCell ref="A347:C347"/>
    <mergeCell ref="I347:K347"/>
    <mergeCell ref="A348:C348"/>
    <mergeCell ref="I348:K348"/>
    <mergeCell ref="A349:C349"/>
    <mergeCell ref="I349:K349"/>
    <mergeCell ref="A350:C350"/>
    <mergeCell ref="I350:K350"/>
    <mergeCell ref="A341:C341"/>
    <mergeCell ref="I341:K341"/>
    <mergeCell ref="A342:C342"/>
    <mergeCell ref="I342:K342"/>
    <mergeCell ref="A343:C343"/>
    <mergeCell ref="I343:K343"/>
    <mergeCell ref="A344:C344"/>
    <mergeCell ref="I344:K344"/>
    <mergeCell ref="A345:C345"/>
    <mergeCell ref="I345:K345"/>
    <mergeCell ref="M338:N338"/>
    <mergeCell ref="A339:B339"/>
    <mergeCell ref="C339:D339"/>
    <mergeCell ref="E339:F339"/>
    <mergeCell ref="I339:J339"/>
    <mergeCell ref="K339:L339"/>
    <mergeCell ref="M339:N339"/>
    <mergeCell ref="A340:G340"/>
    <mergeCell ref="I340:O340"/>
    <mergeCell ref="A337:B337"/>
    <mergeCell ref="C337:D337"/>
    <mergeCell ref="I337:J337"/>
    <mergeCell ref="K337:L337"/>
    <mergeCell ref="A338:B338"/>
    <mergeCell ref="C338:D338"/>
    <mergeCell ref="E338:F338"/>
    <mergeCell ref="I338:J338"/>
    <mergeCell ref="K338:L338"/>
    <mergeCell ref="A336:B336"/>
    <mergeCell ref="C336:D336"/>
    <mergeCell ref="E336:F336"/>
    <mergeCell ref="I336:J336"/>
    <mergeCell ref="K336:L336"/>
    <mergeCell ref="M336:N336"/>
    <mergeCell ref="A332:B332"/>
    <mergeCell ref="I332:J332"/>
    <mergeCell ref="A333:B333"/>
    <mergeCell ref="I333:J333"/>
    <mergeCell ref="A334:B334"/>
    <mergeCell ref="C334:D334"/>
    <mergeCell ref="E334:G334"/>
    <mergeCell ref="I334:J334"/>
    <mergeCell ref="K334:L334"/>
    <mergeCell ref="M334:O334"/>
    <mergeCell ref="C333:D333"/>
    <mergeCell ref="E333:F333"/>
    <mergeCell ref="K333:L333"/>
    <mergeCell ref="M333:N333"/>
    <mergeCell ref="A335:B335"/>
    <mergeCell ref="C335:D335"/>
    <mergeCell ref="E335:G335"/>
    <mergeCell ref="I335:J335"/>
    <mergeCell ref="K335:L335"/>
    <mergeCell ref="M335:O335"/>
    <mergeCell ref="A432:C432"/>
    <mergeCell ref="I432:K432"/>
    <mergeCell ref="A435:C435"/>
    <mergeCell ref="I435:K435"/>
    <mergeCell ref="A436:F436"/>
    <mergeCell ref="I436:N436"/>
    <mergeCell ref="A437:F437"/>
    <mergeCell ref="I437:N437"/>
    <mergeCell ref="A438:F438"/>
    <mergeCell ref="I438:N438"/>
    <mergeCell ref="A427:C427"/>
    <mergeCell ref="I427:K427"/>
    <mergeCell ref="A428:C428"/>
    <mergeCell ref="I428:K428"/>
    <mergeCell ref="A429:C429"/>
    <mergeCell ref="I429:K429"/>
    <mergeCell ref="A430:C430"/>
    <mergeCell ref="I430:K430"/>
    <mergeCell ref="A431:C431"/>
    <mergeCell ref="I431:K431"/>
    <mergeCell ref="A433:B433"/>
    <mergeCell ref="C433:D433"/>
    <mergeCell ref="E433:F433"/>
    <mergeCell ref="I433:J433"/>
    <mergeCell ref="K433:L433"/>
    <mergeCell ref="M433:N433"/>
    <mergeCell ref="A434:B434"/>
    <mergeCell ref="C434:D434"/>
    <mergeCell ref="E434:F434"/>
    <mergeCell ref="I434:J434"/>
    <mergeCell ref="K434:L434"/>
    <mergeCell ref="M434:N434"/>
    <mergeCell ref="A422:C422"/>
    <mergeCell ref="I422:K422"/>
    <mergeCell ref="A423:C423"/>
    <mergeCell ref="I423:K423"/>
    <mergeCell ref="A424:C424"/>
    <mergeCell ref="I424:K424"/>
    <mergeCell ref="A425:C425"/>
    <mergeCell ref="I425:K425"/>
    <mergeCell ref="A426:C426"/>
    <mergeCell ref="I426:K426"/>
    <mergeCell ref="M419:N419"/>
    <mergeCell ref="A420:B420"/>
    <mergeCell ref="C420:D420"/>
    <mergeCell ref="E420:F420"/>
    <mergeCell ref="I420:J420"/>
    <mergeCell ref="K420:L420"/>
    <mergeCell ref="M420:N420"/>
    <mergeCell ref="A421:G421"/>
    <mergeCell ref="I421:O421"/>
    <mergeCell ref="A418:B418"/>
    <mergeCell ref="C418:D418"/>
    <mergeCell ref="I418:J418"/>
    <mergeCell ref="K418:L418"/>
    <mergeCell ref="A419:B419"/>
    <mergeCell ref="C419:D419"/>
    <mergeCell ref="E419:F419"/>
    <mergeCell ref="I419:J419"/>
    <mergeCell ref="K419:L419"/>
    <mergeCell ref="A417:B417"/>
    <mergeCell ref="C417:D417"/>
    <mergeCell ref="E417:F417"/>
    <mergeCell ref="I417:J417"/>
    <mergeCell ref="K417:L417"/>
    <mergeCell ref="M417:N417"/>
    <mergeCell ref="A416:B416"/>
    <mergeCell ref="C416:D416"/>
    <mergeCell ref="E416:G416"/>
    <mergeCell ref="I416:J416"/>
    <mergeCell ref="K416:L416"/>
    <mergeCell ref="M416:O416"/>
    <mergeCell ref="A413:B413"/>
    <mergeCell ref="I413:J413"/>
    <mergeCell ref="A414:B414"/>
    <mergeCell ref="I414:J414"/>
    <mergeCell ref="A415:B415"/>
    <mergeCell ref="C415:D415"/>
    <mergeCell ref="E415:G415"/>
    <mergeCell ref="I415:J415"/>
    <mergeCell ref="K415:L415"/>
    <mergeCell ref="M415:O415"/>
    <mergeCell ref="A405:C405"/>
    <mergeCell ref="I405:K405"/>
    <mergeCell ref="A408:C408"/>
    <mergeCell ref="I408:K408"/>
    <mergeCell ref="A409:F409"/>
    <mergeCell ref="I409:N409"/>
    <mergeCell ref="A410:F410"/>
    <mergeCell ref="I410:N410"/>
    <mergeCell ref="A411:F411"/>
    <mergeCell ref="I411:N411"/>
    <mergeCell ref="C414:D414"/>
    <mergeCell ref="E414:F414"/>
    <mergeCell ref="C413:D413"/>
    <mergeCell ref="E413:F413"/>
    <mergeCell ref="K414:L414"/>
    <mergeCell ref="M414:N414"/>
    <mergeCell ref="A407:B407"/>
    <mergeCell ref="C407:D407"/>
    <mergeCell ref="E407:F407"/>
    <mergeCell ref="I407:J407"/>
    <mergeCell ref="K407:L407"/>
    <mergeCell ref="M407:N407"/>
    <mergeCell ref="A400:C400"/>
    <mergeCell ref="I400:K400"/>
    <mergeCell ref="A401:C401"/>
    <mergeCell ref="I401:K401"/>
    <mergeCell ref="A402:C402"/>
    <mergeCell ref="I402:K402"/>
    <mergeCell ref="A403:C403"/>
    <mergeCell ref="I403:K403"/>
    <mergeCell ref="A404:C404"/>
    <mergeCell ref="I404:K404"/>
    <mergeCell ref="A395:C395"/>
    <mergeCell ref="I395:K395"/>
    <mergeCell ref="A396:C396"/>
    <mergeCell ref="I396:K396"/>
    <mergeCell ref="A397:C397"/>
    <mergeCell ref="I397:K397"/>
    <mergeCell ref="A398:C398"/>
    <mergeCell ref="I398:K398"/>
    <mergeCell ref="A399:C399"/>
    <mergeCell ref="I399:K399"/>
    <mergeCell ref="M392:N392"/>
    <mergeCell ref="A393:B393"/>
    <mergeCell ref="C393:D393"/>
    <mergeCell ref="E393:F393"/>
    <mergeCell ref="I393:J393"/>
    <mergeCell ref="K393:L393"/>
    <mergeCell ref="M393:N393"/>
    <mergeCell ref="A394:G394"/>
    <mergeCell ref="I394:O394"/>
    <mergeCell ref="A391:B391"/>
    <mergeCell ref="C391:D391"/>
    <mergeCell ref="I391:J391"/>
    <mergeCell ref="K391:L391"/>
    <mergeCell ref="A392:B392"/>
    <mergeCell ref="C392:D392"/>
    <mergeCell ref="E392:F392"/>
    <mergeCell ref="I392:J392"/>
    <mergeCell ref="K392:L392"/>
    <mergeCell ref="A390:B390"/>
    <mergeCell ref="C390:D390"/>
    <mergeCell ref="E390:F390"/>
    <mergeCell ref="I390:J390"/>
    <mergeCell ref="K390:L390"/>
    <mergeCell ref="M390:N390"/>
    <mergeCell ref="A386:B386"/>
    <mergeCell ref="I386:J386"/>
    <mergeCell ref="A387:B387"/>
    <mergeCell ref="I387:J387"/>
    <mergeCell ref="A388:B388"/>
    <mergeCell ref="C388:D388"/>
    <mergeCell ref="E388:G388"/>
    <mergeCell ref="I388:J388"/>
    <mergeCell ref="K388:L388"/>
    <mergeCell ref="M388:O388"/>
    <mergeCell ref="C387:D387"/>
    <mergeCell ref="E387:F387"/>
    <mergeCell ref="C386:D386"/>
    <mergeCell ref="E386:F386"/>
    <mergeCell ref="K387:L387"/>
    <mergeCell ref="M387:N387"/>
    <mergeCell ref="A389:B389"/>
    <mergeCell ref="C389:D389"/>
    <mergeCell ref="E389:G389"/>
    <mergeCell ref="I389:J389"/>
    <mergeCell ref="K389:L389"/>
    <mergeCell ref="M389:O389"/>
    <mergeCell ref="A273:C273"/>
    <mergeCell ref="I273:K273"/>
    <mergeCell ref="A274:F274"/>
    <mergeCell ref="I274:N274"/>
    <mergeCell ref="A275:F275"/>
    <mergeCell ref="I275:N275"/>
    <mergeCell ref="A276:F276"/>
    <mergeCell ref="I276:N276"/>
    <mergeCell ref="A265:C265"/>
    <mergeCell ref="I265:K265"/>
    <mergeCell ref="A266:C266"/>
    <mergeCell ref="I266:K266"/>
    <mergeCell ref="A267:C267"/>
    <mergeCell ref="I267:K267"/>
    <mergeCell ref="A268:C268"/>
    <mergeCell ref="I268:K268"/>
    <mergeCell ref="A269:C269"/>
    <mergeCell ref="I269:K269"/>
    <mergeCell ref="I258:J258"/>
    <mergeCell ref="K258:L258"/>
    <mergeCell ref="M258:N258"/>
    <mergeCell ref="A259:G259"/>
    <mergeCell ref="I259:O259"/>
    <mergeCell ref="A256:B256"/>
    <mergeCell ref="C256:D256"/>
    <mergeCell ref="I256:J256"/>
    <mergeCell ref="K256:L256"/>
    <mergeCell ref="A257:B257"/>
    <mergeCell ref="C257:D257"/>
    <mergeCell ref="E257:F257"/>
    <mergeCell ref="I257:J257"/>
    <mergeCell ref="K257:L257"/>
    <mergeCell ref="A255:B255"/>
    <mergeCell ref="C255:D255"/>
    <mergeCell ref="E255:F255"/>
    <mergeCell ref="I255:J255"/>
    <mergeCell ref="K255:L255"/>
    <mergeCell ref="M255:N255"/>
    <mergeCell ref="A260:C260"/>
    <mergeCell ref="I260:K260"/>
    <mergeCell ref="A251:B251"/>
    <mergeCell ref="I251:J251"/>
    <mergeCell ref="A252:B252"/>
    <mergeCell ref="I252:J252"/>
    <mergeCell ref="A253:B253"/>
    <mergeCell ref="C253:D253"/>
    <mergeCell ref="E253:G253"/>
    <mergeCell ref="I253:J253"/>
    <mergeCell ref="K253:L253"/>
    <mergeCell ref="M253:O253"/>
    <mergeCell ref="A243:C243"/>
    <mergeCell ref="I243:K243"/>
    <mergeCell ref="A246:C246"/>
    <mergeCell ref="I246:K246"/>
    <mergeCell ref="A247:F247"/>
    <mergeCell ref="I247:N247"/>
    <mergeCell ref="A248:F248"/>
    <mergeCell ref="I248:N248"/>
    <mergeCell ref="A249:F249"/>
    <mergeCell ref="I249:N249"/>
    <mergeCell ref="C252:D252"/>
    <mergeCell ref="E252:F252"/>
    <mergeCell ref="K252:L252"/>
    <mergeCell ref="M252:N252"/>
    <mergeCell ref="K251:L251"/>
    <mergeCell ref="M251:N251"/>
    <mergeCell ref="A244:B244"/>
    <mergeCell ref="C244:D244"/>
    <mergeCell ref="E244:F244"/>
    <mergeCell ref="I244:J244"/>
    <mergeCell ref="K244:L244"/>
    <mergeCell ref="M244:N244"/>
    <mergeCell ref="A238:C238"/>
    <mergeCell ref="I238:K238"/>
    <mergeCell ref="A239:C239"/>
    <mergeCell ref="I239:K239"/>
    <mergeCell ref="A240:C240"/>
    <mergeCell ref="I240:K240"/>
    <mergeCell ref="A241:C241"/>
    <mergeCell ref="I241:K241"/>
    <mergeCell ref="A242:C242"/>
    <mergeCell ref="I242:K242"/>
    <mergeCell ref="A233:C233"/>
    <mergeCell ref="I233:K233"/>
    <mergeCell ref="A234:C234"/>
    <mergeCell ref="I234:K234"/>
    <mergeCell ref="A235:C235"/>
    <mergeCell ref="I235:K235"/>
    <mergeCell ref="A236:C236"/>
    <mergeCell ref="I236:K236"/>
    <mergeCell ref="A237:C237"/>
    <mergeCell ref="I237:K237"/>
    <mergeCell ref="K225:L225"/>
    <mergeCell ref="M225:N225"/>
    <mergeCell ref="K224:L224"/>
    <mergeCell ref="M224:N224"/>
    <mergeCell ref="E203:F203"/>
    <mergeCell ref="M230:N230"/>
    <mergeCell ref="A231:B231"/>
    <mergeCell ref="C231:D231"/>
    <mergeCell ref="E231:F231"/>
    <mergeCell ref="I231:J231"/>
    <mergeCell ref="K231:L231"/>
    <mergeCell ref="M231:N231"/>
    <mergeCell ref="A232:G232"/>
    <mergeCell ref="I232:O232"/>
    <mergeCell ref="A229:B229"/>
    <mergeCell ref="C229:D229"/>
    <mergeCell ref="I229:J229"/>
    <mergeCell ref="K229:L229"/>
    <mergeCell ref="A230:B230"/>
    <mergeCell ref="C230:D230"/>
    <mergeCell ref="E230:F230"/>
    <mergeCell ref="I230:J230"/>
    <mergeCell ref="K230:L230"/>
    <mergeCell ref="I208:K208"/>
    <mergeCell ref="A209:C209"/>
    <mergeCell ref="I209:K209"/>
    <mergeCell ref="I212:K212"/>
    <mergeCell ref="A212:C212"/>
    <mergeCell ref="A228:B228"/>
    <mergeCell ref="C228:D228"/>
    <mergeCell ref="E228:F228"/>
    <mergeCell ref="I228:J228"/>
    <mergeCell ref="K228:L228"/>
    <mergeCell ref="M228:N228"/>
    <mergeCell ref="A224:B224"/>
    <mergeCell ref="I224:J224"/>
    <mergeCell ref="A225:B225"/>
    <mergeCell ref="I225:J225"/>
    <mergeCell ref="A226:B226"/>
    <mergeCell ref="C226:D226"/>
    <mergeCell ref="E226:G226"/>
    <mergeCell ref="I226:J226"/>
    <mergeCell ref="K226:L226"/>
    <mergeCell ref="M226:O226"/>
    <mergeCell ref="C225:D225"/>
    <mergeCell ref="E225:F225"/>
    <mergeCell ref="A197:B197"/>
    <mergeCell ref="I197:J197"/>
    <mergeCell ref="A198:B198"/>
    <mergeCell ref="A219:C219"/>
    <mergeCell ref="I219:K219"/>
    <mergeCell ref="M203:N203"/>
    <mergeCell ref="A204:B204"/>
    <mergeCell ref="C204:D204"/>
    <mergeCell ref="E204:F204"/>
    <mergeCell ref="I204:J204"/>
    <mergeCell ref="K204:L204"/>
    <mergeCell ref="M204:N204"/>
    <mergeCell ref="A205:G205"/>
    <mergeCell ref="I205:O205"/>
    <mergeCell ref="A202:B202"/>
    <mergeCell ref="C202:D202"/>
    <mergeCell ref="I202:J202"/>
    <mergeCell ref="K202:L202"/>
    <mergeCell ref="A178:G178"/>
    <mergeCell ref="I178:O178"/>
    <mergeCell ref="A189:C189"/>
    <mergeCell ref="I170:J170"/>
    <mergeCell ref="A171:B171"/>
    <mergeCell ref="I171:J171"/>
    <mergeCell ref="A172:B172"/>
    <mergeCell ref="C172:D172"/>
    <mergeCell ref="E172:G172"/>
    <mergeCell ref="I172:J172"/>
    <mergeCell ref="K172:L172"/>
    <mergeCell ref="A176:B176"/>
    <mergeCell ref="C176:D176"/>
    <mergeCell ref="E176:F176"/>
    <mergeCell ref="I176:J176"/>
    <mergeCell ref="K176:L176"/>
    <mergeCell ref="A179:C179"/>
    <mergeCell ref="I179:K179"/>
    <mergeCell ref="A180:C180"/>
    <mergeCell ref="I180:K180"/>
    <mergeCell ref="K170:L170"/>
    <mergeCell ref="M460:N460"/>
    <mergeCell ref="A461:B461"/>
    <mergeCell ref="C461:D461"/>
    <mergeCell ref="M172:O172"/>
    <mergeCell ref="A175:B175"/>
    <mergeCell ref="C175:D175"/>
    <mergeCell ref="I175:J175"/>
    <mergeCell ref="K175:L175"/>
    <mergeCell ref="A462:C462"/>
    <mergeCell ref="I462:K462"/>
    <mergeCell ref="M446:N446"/>
    <mergeCell ref="A447:B447"/>
    <mergeCell ref="C447:D447"/>
    <mergeCell ref="E447:F447"/>
    <mergeCell ref="I447:J447"/>
    <mergeCell ref="K447:L447"/>
    <mergeCell ref="M447:N447"/>
    <mergeCell ref="A448:G448"/>
    <mergeCell ref="I448:O448"/>
    <mergeCell ref="K446:L446"/>
    <mergeCell ref="A444:B444"/>
    <mergeCell ref="C444:D444"/>
    <mergeCell ref="E444:F444"/>
    <mergeCell ref="I444:J444"/>
    <mergeCell ref="K444:L444"/>
    <mergeCell ref="A182:C182"/>
    <mergeCell ref="A177:B177"/>
    <mergeCell ref="C177:D177"/>
    <mergeCell ref="E177:F177"/>
    <mergeCell ref="I177:J177"/>
    <mergeCell ref="K177:L177"/>
    <mergeCell ref="M177:N177"/>
    <mergeCell ref="I455:K455"/>
    <mergeCell ref="A456:C456"/>
    <mergeCell ref="I456:K456"/>
    <mergeCell ref="A457:C457"/>
    <mergeCell ref="I457:K457"/>
    <mergeCell ref="A458:C458"/>
    <mergeCell ref="I458:K458"/>
    <mergeCell ref="A451:C451"/>
    <mergeCell ref="I451:K451"/>
    <mergeCell ref="A452:C452"/>
    <mergeCell ref="I452:K452"/>
    <mergeCell ref="A453:C453"/>
    <mergeCell ref="I453:K453"/>
    <mergeCell ref="A459:C459"/>
    <mergeCell ref="I459:K459"/>
    <mergeCell ref="A460:B460"/>
    <mergeCell ref="C460:D460"/>
    <mergeCell ref="E460:F460"/>
    <mergeCell ref="I460:J460"/>
    <mergeCell ref="K460:L460"/>
    <mergeCell ref="K148:L148"/>
    <mergeCell ref="A450:C450"/>
    <mergeCell ref="I450:K450"/>
    <mergeCell ref="A138:C138"/>
    <mergeCell ref="I138:K138"/>
    <mergeCell ref="A139:F139"/>
    <mergeCell ref="I139:N139"/>
    <mergeCell ref="A140:F140"/>
    <mergeCell ref="I140:N140"/>
    <mergeCell ref="A141:F141"/>
    <mergeCell ref="I141:N141"/>
    <mergeCell ref="A144:B144"/>
    <mergeCell ref="I144:J144"/>
    <mergeCell ref="A145:B145"/>
    <mergeCell ref="C145:D145"/>
    <mergeCell ref="E145:G145"/>
    <mergeCell ref="I145:J145"/>
    <mergeCell ref="C203:D203"/>
    <mergeCell ref="I203:J203"/>
    <mergeCell ref="K203:L203"/>
    <mergeCell ref="I198:J198"/>
    <mergeCell ref="A199:B199"/>
    <mergeCell ref="K145:L145"/>
    <mergeCell ref="M145:O145"/>
    <mergeCell ref="M147:N147"/>
    <mergeCell ref="M174:N174"/>
    <mergeCell ref="A148:B148"/>
    <mergeCell ref="C148:D148"/>
    <mergeCell ref="I148:J148"/>
    <mergeCell ref="I182:K182"/>
    <mergeCell ref="A183:C183"/>
    <mergeCell ref="E446:F446"/>
    <mergeCell ref="A147:B147"/>
    <mergeCell ref="C147:D147"/>
    <mergeCell ref="E147:F147"/>
    <mergeCell ref="I147:J147"/>
    <mergeCell ref="I19:K19"/>
    <mergeCell ref="A20:C20"/>
    <mergeCell ref="I20:K20"/>
    <mergeCell ref="A21:C21"/>
    <mergeCell ref="A120:B120"/>
    <mergeCell ref="C120:D120"/>
    <mergeCell ref="E120:F120"/>
    <mergeCell ref="I120:J120"/>
    <mergeCell ref="K120:L120"/>
    <mergeCell ref="A35:B35"/>
    <mergeCell ref="I35:J35"/>
    <mergeCell ref="A30:C30"/>
    <mergeCell ref="I30:K30"/>
    <mergeCell ref="A31:F31"/>
    <mergeCell ref="A123:B123"/>
    <mergeCell ref="C123:D123"/>
    <mergeCell ref="E123:F123"/>
    <mergeCell ref="I123:J123"/>
    <mergeCell ref="K123:L123"/>
    <mergeCell ref="A124:G124"/>
    <mergeCell ref="A23:C23"/>
    <mergeCell ref="K42:L42"/>
    <mergeCell ref="A46:C46"/>
    <mergeCell ref="I46:K46"/>
    <mergeCell ref="A47:C47"/>
    <mergeCell ref="I47:K47"/>
    <mergeCell ref="A48:C48"/>
    <mergeCell ref="I48:K48"/>
    <mergeCell ref="A17:C17"/>
    <mergeCell ref="I17:K17"/>
    <mergeCell ref="A18:C18"/>
    <mergeCell ref="I18:K18"/>
    <mergeCell ref="A25:C25"/>
    <mergeCell ref="I127:K127"/>
    <mergeCell ref="A128:C128"/>
    <mergeCell ref="I128:K128"/>
    <mergeCell ref="A129:C129"/>
    <mergeCell ref="I129:K129"/>
    <mergeCell ref="M122:N122"/>
    <mergeCell ref="M123:N123"/>
    <mergeCell ref="K37:L37"/>
    <mergeCell ref="M37:O37"/>
    <mergeCell ref="A39:B39"/>
    <mergeCell ref="C39:D39"/>
    <mergeCell ref="E39:F39"/>
    <mergeCell ref="I39:J39"/>
    <mergeCell ref="K39:L39"/>
    <mergeCell ref="M39:N39"/>
    <mergeCell ref="M41:N41"/>
    <mergeCell ref="A42:B42"/>
    <mergeCell ref="C42:D42"/>
    <mergeCell ref="E42:F42"/>
    <mergeCell ref="I42:J42"/>
    <mergeCell ref="A28:B28"/>
    <mergeCell ref="C28:D28"/>
    <mergeCell ref="E28:F28"/>
    <mergeCell ref="I28:J28"/>
    <mergeCell ref="K28:L28"/>
    <mergeCell ref="M28:N28"/>
    <mergeCell ref="A29:B29"/>
    <mergeCell ref="A19:C19"/>
    <mergeCell ref="M120:N120"/>
    <mergeCell ref="I21:K21"/>
    <mergeCell ref="A3:D3"/>
    <mergeCell ref="E3:G3"/>
    <mergeCell ref="A4:B4"/>
    <mergeCell ref="C4:D4"/>
    <mergeCell ref="E4:F4"/>
    <mergeCell ref="A8:B8"/>
    <mergeCell ref="I8:J8"/>
    <mergeCell ref="A5:B5"/>
    <mergeCell ref="C5:D5"/>
    <mergeCell ref="E5:F5"/>
    <mergeCell ref="A6:B6"/>
    <mergeCell ref="C6:D6"/>
    <mergeCell ref="E6:F6"/>
    <mergeCell ref="E8:F8"/>
    <mergeCell ref="C8:D8"/>
    <mergeCell ref="A22:C22"/>
    <mergeCell ref="I22:K22"/>
    <mergeCell ref="A9:B9"/>
    <mergeCell ref="I9:J9"/>
    <mergeCell ref="A10:B10"/>
    <mergeCell ref="C10:D10"/>
    <mergeCell ref="E10:G10"/>
    <mergeCell ref="A16:G16"/>
    <mergeCell ref="I16:O16"/>
    <mergeCell ref="I23:K23"/>
    <mergeCell ref="A24:C24"/>
    <mergeCell ref="I24:K24"/>
    <mergeCell ref="A33:F33"/>
    <mergeCell ref="I33:N33"/>
    <mergeCell ref="I10:J10"/>
    <mergeCell ref="K10:L10"/>
    <mergeCell ref="M10:O10"/>
    <mergeCell ref="A12:B12"/>
    <mergeCell ref="C12:D12"/>
    <mergeCell ref="E12:F12"/>
    <mergeCell ref="I12:J12"/>
    <mergeCell ref="K12:L12"/>
    <mergeCell ref="M14:N14"/>
    <mergeCell ref="A15:B15"/>
    <mergeCell ref="C15:D15"/>
    <mergeCell ref="E15:F15"/>
    <mergeCell ref="I15:J15"/>
    <mergeCell ref="K15:L15"/>
    <mergeCell ref="M15:N15"/>
    <mergeCell ref="M12:N12"/>
    <mergeCell ref="A13:B13"/>
    <mergeCell ref="C13:D13"/>
    <mergeCell ref="A11:B11"/>
    <mergeCell ref="C11:D11"/>
    <mergeCell ref="E11:G11"/>
    <mergeCell ref="I13:J13"/>
    <mergeCell ref="K13:L13"/>
    <mergeCell ref="A14:B14"/>
    <mergeCell ref="C14:D14"/>
    <mergeCell ref="E14:F14"/>
    <mergeCell ref="I14:J14"/>
    <mergeCell ref="K14:L14"/>
    <mergeCell ref="I25:K25"/>
    <mergeCell ref="A26:C26"/>
    <mergeCell ref="I26:K26"/>
    <mergeCell ref="A27:C27"/>
    <mergeCell ref="I27:K27"/>
    <mergeCell ref="E9:F9"/>
    <mergeCell ref="C9:D9"/>
    <mergeCell ref="K9:L9"/>
    <mergeCell ref="M42:N42"/>
    <mergeCell ref="A40:B40"/>
    <mergeCell ref="C40:D40"/>
    <mergeCell ref="I40:J40"/>
    <mergeCell ref="K40:L40"/>
    <mergeCell ref="A41:B41"/>
    <mergeCell ref="C41:D41"/>
    <mergeCell ref="E41:F41"/>
    <mergeCell ref="I41:J41"/>
    <mergeCell ref="K41:L41"/>
    <mergeCell ref="I31:N31"/>
    <mergeCell ref="A32:F32"/>
    <mergeCell ref="I32:N32"/>
    <mergeCell ref="C35:D35"/>
    <mergeCell ref="E35:F35"/>
    <mergeCell ref="A36:B36"/>
    <mergeCell ref="I36:J36"/>
    <mergeCell ref="A37:B37"/>
    <mergeCell ref="C37:D37"/>
    <mergeCell ref="E37:G37"/>
    <mergeCell ref="I37:J37"/>
    <mergeCell ref="A38:B38"/>
    <mergeCell ref="C38:D38"/>
    <mergeCell ref="E38:G38"/>
    <mergeCell ref="I60:N60"/>
    <mergeCell ref="A62:B62"/>
    <mergeCell ref="I62:J62"/>
    <mergeCell ref="A57:C57"/>
    <mergeCell ref="I57:K57"/>
    <mergeCell ref="A58:F58"/>
    <mergeCell ref="I58:N58"/>
    <mergeCell ref="A59:F59"/>
    <mergeCell ref="I59:N59"/>
    <mergeCell ref="A63:B63"/>
    <mergeCell ref="I63:J63"/>
    <mergeCell ref="A64:B64"/>
    <mergeCell ref="C64:D64"/>
    <mergeCell ref="E64:G64"/>
    <mergeCell ref="I64:J64"/>
    <mergeCell ref="I93:J93"/>
    <mergeCell ref="K93:L93"/>
    <mergeCell ref="M93:N93"/>
    <mergeCell ref="A85:F85"/>
    <mergeCell ref="I85:N85"/>
    <mergeCell ref="C89:D89"/>
    <mergeCell ref="E89:F89"/>
    <mergeCell ref="A73:C73"/>
    <mergeCell ref="I73:K73"/>
    <mergeCell ref="A74:C74"/>
    <mergeCell ref="I74:K74"/>
    <mergeCell ref="A75:C75"/>
    <mergeCell ref="I75:K75"/>
    <mergeCell ref="A66:B66"/>
    <mergeCell ref="C66:D66"/>
    <mergeCell ref="E66:F66"/>
    <mergeCell ref="I66:J66"/>
    <mergeCell ref="M95:N95"/>
    <mergeCell ref="A96:B96"/>
    <mergeCell ref="C96:D96"/>
    <mergeCell ref="E96:F96"/>
    <mergeCell ref="I96:J96"/>
    <mergeCell ref="A70:G70"/>
    <mergeCell ref="I70:O70"/>
    <mergeCell ref="A71:C71"/>
    <mergeCell ref="I71:K71"/>
    <mergeCell ref="A72:C72"/>
    <mergeCell ref="I72:K72"/>
    <mergeCell ref="A79:C79"/>
    <mergeCell ref="I79:K79"/>
    <mergeCell ref="A80:C80"/>
    <mergeCell ref="I80:K80"/>
    <mergeCell ref="A81:C81"/>
    <mergeCell ref="I81:K81"/>
    <mergeCell ref="A76:C76"/>
    <mergeCell ref="I76:K76"/>
    <mergeCell ref="A77:C77"/>
    <mergeCell ref="I77:K77"/>
    <mergeCell ref="A78:C78"/>
    <mergeCell ref="I78:K78"/>
    <mergeCell ref="A86:F86"/>
    <mergeCell ref="I86:N86"/>
    <mergeCell ref="A90:B90"/>
    <mergeCell ref="A87:F87"/>
    <mergeCell ref="I87:N87"/>
    <mergeCell ref="A89:B89"/>
    <mergeCell ref="I89:J89"/>
    <mergeCell ref="A84:C84"/>
    <mergeCell ref="I84:K84"/>
    <mergeCell ref="A97:G97"/>
    <mergeCell ref="I97:O97"/>
    <mergeCell ref="A98:C98"/>
    <mergeCell ref="A108:C108"/>
    <mergeCell ref="I108:K108"/>
    <mergeCell ref="A103:C103"/>
    <mergeCell ref="I103:K103"/>
    <mergeCell ref="A104:C104"/>
    <mergeCell ref="I104:K104"/>
    <mergeCell ref="A105:C105"/>
    <mergeCell ref="I105:K105"/>
    <mergeCell ref="I90:J90"/>
    <mergeCell ref="A91:B91"/>
    <mergeCell ref="C91:D91"/>
    <mergeCell ref="E91:G91"/>
    <mergeCell ref="I91:J91"/>
    <mergeCell ref="K91:L91"/>
    <mergeCell ref="M91:O91"/>
    <mergeCell ref="K96:L96"/>
    <mergeCell ref="M96:N96"/>
    <mergeCell ref="A94:B94"/>
    <mergeCell ref="C94:D94"/>
    <mergeCell ref="I94:J94"/>
    <mergeCell ref="K94:L94"/>
    <mergeCell ref="A95:B95"/>
    <mergeCell ref="C95:D95"/>
    <mergeCell ref="E95:F95"/>
    <mergeCell ref="I95:J95"/>
    <mergeCell ref="K95:L95"/>
    <mergeCell ref="A93:B93"/>
    <mergeCell ref="C93:D93"/>
    <mergeCell ref="E93:F93"/>
    <mergeCell ref="A100:C100"/>
    <mergeCell ref="I100:K100"/>
    <mergeCell ref="A101:C101"/>
    <mergeCell ref="I101:K101"/>
    <mergeCell ref="A102:C102"/>
    <mergeCell ref="I102:K102"/>
    <mergeCell ref="A121:B121"/>
    <mergeCell ref="C121:D121"/>
    <mergeCell ref="I121:J121"/>
    <mergeCell ref="K121:L121"/>
    <mergeCell ref="A122:B122"/>
    <mergeCell ref="C122:D122"/>
    <mergeCell ref="E122:F122"/>
    <mergeCell ref="I122:J122"/>
    <mergeCell ref="I98:K98"/>
    <mergeCell ref="A99:C99"/>
    <mergeCell ref="I99:K99"/>
    <mergeCell ref="A106:C106"/>
    <mergeCell ref="I106:K106"/>
    <mergeCell ref="A107:C107"/>
    <mergeCell ref="I107:K107"/>
    <mergeCell ref="A109:B109"/>
    <mergeCell ref="C109:D109"/>
    <mergeCell ref="E109:F109"/>
    <mergeCell ref="I109:J109"/>
    <mergeCell ref="K109:L109"/>
    <mergeCell ref="A119:B119"/>
    <mergeCell ref="C119:D119"/>
    <mergeCell ref="E119:G119"/>
    <mergeCell ref="I119:J119"/>
    <mergeCell ref="K119:L119"/>
    <mergeCell ref="K122:L122"/>
    <mergeCell ref="A165:C165"/>
    <mergeCell ref="I165:K165"/>
    <mergeCell ref="A166:F166"/>
    <mergeCell ref="I166:N166"/>
    <mergeCell ref="A167:F167"/>
    <mergeCell ref="I167:N167"/>
    <mergeCell ref="A440:B440"/>
    <mergeCell ref="I440:J440"/>
    <mergeCell ref="A441:B441"/>
    <mergeCell ref="I441:J441"/>
    <mergeCell ref="A442:B442"/>
    <mergeCell ref="C442:D442"/>
    <mergeCell ref="E442:G442"/>
    <mergeCell ref="I442:J442"/>
    <mergeCell ref="A445:B445"/>
    <mergeCell ref="C445:D445"/>
    <mergeCell ref="I445:J445"/>
    <mergeCell ref="K445:L445"/>
    <mergeCell ref="A174:B174"/>
    <mergeCell ref="C174:D174"/>
    <mergeCell ref="E174:F174"/>
    <mergeCell ref="I174:J174"/>
    <mergeCell ref="K174:L174"/>
    <mergeCell ref="M444:N444"/>
    <mergeCell ref="C199:D199"/>
    <mergeCell ref="E199:G199"/>
    <mergeCell ref="I199:J199"/>
    <mergeCell ref="A210:C210"/>
    <mergeCell ref="I210:K210"/>
    <mergeCell ref="A184:C184"/>
    <mergeCell ref="I184:K184"/>
    <mergeCell ref="A185:C185"/>
    <mergeCell ref="M442:O442"/>
    <mergeCell ref="I449:K449"/>
    <mergeCell ref="K198:L198"/>
    <mergeCell ref="M198:N198"/>
    <mergeCell ref="K171:L171"/>
    <mergeCell ref="M171:N171"/>
    <mergeCell ref="A468:B468"/>
    <mergeCell ref="I468:J468"/>
    <mergeCell ref="A469:B469"/>
    <mergeCell ref="C469:D469"/>
    <mergeCell ref="E469:G469"/>
    <mergeCell ref="I469:J469"/>
    <mergeCell ref="K469:L469"/>
    <mergeCell ref="M469:O469"/>
    <mergeCell ref="K441:L441"/>
    <mergeCell ref="M441:N441"/>
    <mergeCell ref="A213:C213"/>
    <mergeCell ref="I213:K213"/>
    <mergeCell ref="K199:L199"/>
    <mergeCell ref="M199:O199"/>
    <mergeCell ref="A220:F220"/>
    <mergeCell ref="I220:N220"/>
    <mergeCell ref="A221:F221"/>
    <mergeCell ref="I221:N221"/>
    <mergeCell ref="A222:F222"/>
    <mergeCell ref="I222:N222"/>
    <mergeCell ref="A211:C211"/>
    <mergeCell ref="I211:K211"/>
    <mergeCell ref="C198:D198"/>
    <mergeCell ref="A467:B467"/>
    <mergeCell ref="I467:J467"/>
    <mergeCell ref="A446:B446"/>
    <mergeCell ref="C441:D441"/>
    <mergeCell ref="E441:F441"/>
    <mergeCell ref="C468:D468"/>
    <mergeCell ref="E468:F468"/>
    <mergeCell ref="A483:C483"/>
    <mergeCell ref="I483:K483"/>
    <mergeCell ref="A478:C478"/>
    <mergeCell ref="I478:K478"/>
    <mergeCell ref="A479:C479"/>
    <mergeCell ref="I479:K479"/>
    <mergeCell ref="A480:C480"/>
    <mergeCell ref="I480:K480"/>
    <mergeCell ref="A472:B472"/>
    <mergeCell ref="C472:D472"/>
    <mergeCell ref="I472:J472"/>
    <mergeCell ref="K472:L472"/>
    <mergeCell ref="I476:K476"/>
    <mergeCell ref="A477:C477"/>
    <mergeCell ref="K474:L474"/>
    <mergeCell ref="I446:J446"/>
    <mergeCell ref="K442:L442"/>
    <mergeCell ref="C446:D446"/>
    <mergeCell ref="A449:C449"/>
    <mergeCell ref="A463:F463"/>
    <mergeCell ref="I463:N463"/>
    <mergeCell ref="A464:F464"/>
    <mergeCell ref="I464:N464"/>
    <mergeCell ref="A465:F465"/>
    <mergeCell ref="I465:N465"/>
    <mergeCell ref="A454:C454"/>
    <mergeCell ref="I454:K454"/>
    <mergeCell ref="A455:C455"/>
    <mergeCell ref="I482:K482"/>
    <mergeCell ref="A473:B473"/>
    <mergeCell ref="C473:D473"/>
    <mergeCell ref="E473:F473"/>
    <mergeCell ref="I473:J473"/>
    <mergeCell ref="K473:L473"/>
    <mergeCell ref="A475:G475"/>
    <mergeCell ref="I475:O475"/>
    <mergeCell ref="A476:C476"/>
    <mergeCell ref="A471:B471"/>
    <mergeCell ref="C471:D471"/>
    <mergeCell ref="E471:F471"/>
    <mergeCell ref="I471:J471"/>
    <mergeCell ref="K471:L471"/>
    <mergeCell ref="M471:N471"/>
    <mergeCell ref="K468:L468"/>
    <mergeCell ref="M468:N468"/>
    <mergeCell ref="M474:N474"/>
    <mergeCell ref="A159:C159"/>
    <mergeCell ref="I159:K159"/>
    <mergeCell ref="A149:B149"/>
    <mergeCell ref="C149:D149"/>
    <mergeCell ref="E149:F149"/>
    <mergeCell ref="I149:J149"/>
    <mergeCell ref="K149:L149"/>
    <mergeCell ref="A155:C155"/>
    <mergeCell ref="A146:B146"/>
    <mergeCell ref="A492:F492"/>
    <mergeCell ref="I492:N492"/>
    <mergeCell ref="A489:C489"/>
    <mergeCell ref="I489:K489"/>
    <mergeCell ref="A490:F490"/>
    <mergeCell ref="I490:N490"/>
    <mergeCell ref="A491:F491"/>
    <mergeCell ref="I491:N491"/>
    <mergeCell ref="A484:C484"/>
    <mergeCell ref="I484:K484"/>
    <mergeCell ref="A485:C485"/>
    <mergeCell ref="I485:K485"/>
    <mergeCell ref="A486:C486"/>
    <mergeCell ref="I486:K486"/>
    <mergeCell ref="I477:K477"/>
    <mergeCell ref="M473:N473"/>
    <mergeCell ref="A474:B474"/>
    <mergeCell ref="C474:D474"/>
    <mergeCell ref="E474:F474"/>
    <mergeCell ref="I474:J474"/>
    <mergeCell ref="A481:C481"/>
    <mergeCell ref="I481:K481"/>
    <mergeCell ref="A482:C482"/>
    <mergeCell ref="A117:B117"/>
    <mergeCell ref="I117:J117"/>
    <mergeCell ref="A118:B118"/>
    <mergeCell ref="I133:K133"/>
    <mergeCell ref="A134:C134"/>
    <mergeCell ref="I134:K134"/>
    <mergeCell ref="I11:J11"/>
    <mergeCell ref="K11:L11"/>
    <mergeCell ref="M11:O11"/>
    <mergeCell ref="E198:F198"/>
    <mergeCell ref="K144:L144"/>
    <mergeCell ref="M144:N144"/>
    <mergeCell ref="K117:L117"/>
    <mergeCell ref="M117:N117"/>
    <mergeCell ref="K90:L90"/>
    <mergeCell ref="M90:N90"/>
    <mergeCell ref="K63:L63"/>
    <mergeCell ref="M63:N63"/>
    <mergeCell ref="K36:L36"/>
    <mergeCell ref="M36:N36"/>
    <mergeCell ref="A168:F168"/>
    <mergeCell ref="I168:N168"/>
    <mergeCell ref="A154:C154"/>
    <mergeCell ref="I154:K154"/>
    <mergeCell ref="A161:C161"/>
    <mergeCell ref="I161:K161"/>
    <mergeCell ref="A162:C162"/>
    <mergeCell ref="I162:K162"/>
    <mergeCell ref="A157:C157"/>
    <mergeCell ref="I157:K157"/>
    <mergeCell ref="A158:C158"/>
    <mergeCell ref="I158:K158"/>
    <mergeCell ref="A153:C153"/>
    <mergeCell ref="I153:K153"/>
    <mergeCell ref="A160:C160"/>
    <mergeCell ref="I160:K160"/>
    <mergeCell ref="M149:N149"/>
    <mergeCell ref="A150:B150"/>
    <mergeCell ref="C150:D150"/>
    <mergeCell ref="E150:F150"/>
    <mergeCell ref="I150:J150"/>
    <mergeCell ref="K150:L150"/>
    <mergeCell ref="M150:N150"/>
    <mergeCell ref="K147:L147"/>
    <mergeCell ref="M9:N9"/>
    <mergeCell ref="C36:D36"/>
    <mergeCell ref="E36:F36"/>
    <mergeCell ref="C63:D63"/>
    <mergeCell ref="E63:F63"/>
    <mergeCell ref="C90:D90"/>
    <mergeCell ref="E90:F90"/>
    <mergeCell ref="C117:D117"/>
    <mergeCell ref="E117:F117"/>
    <mergeCell ref="C144:D144"/>
    <mergeCell ref="E144:F144"/>
    <mergeCell ref="A114:F114"/>
    <mergeCell ref="I114:N114"/>
    <mergeCell ref="A143:B143"/>
    <mergeCell ref="I143:J143"/>
    <mergeCell ref="A111:C111"/>
    <mergeCell ref="I111:K111"/>
    <mergeCell ref="A112:F112"/>
    <mergeCell ref="I112:N112"/>
    <mergeCell ref="A113:F113"/>
    <mergeCell ref="A65:B65"/>
    <mergeCell ref="C65:D65"/>
    <mergeCell ref="E65:G65"/>
    <mergeCell ref="I65:J65"/>
    <mergeCell ref="K65:L65"/>
    <mergeCell ref="M65:O65"/>
    <mergeCell ref="A92:B92"/>
    <mergeCell ref="C92:D92"/>
    <mergeCell ref="E92:G92"/>
    <mergeCell ref="I92:J92"/>
    <mergeCell ref="K92:L92"/>
    <mergeCell ref="M92:O92"/>
    <mergeCell ref="A135:C135"/>
    <mergeCell ref="I135:K135"/>
    <mergeCell ref="K118:L118"/>
    <mergeCell ref="M118:O118"/>
    <mergeCell ref="A125:C125"/>
    <mergeCell ref="I125:K125"/>
    <mergeCell ref="A126:C126"/>
    <mergeCell ref="I126:K126"/>
    <mergeCell ref="K66:L66"/>
    <mergeCell ref="M66:N66"/>
    <mergeCell ref="M68:N68"/>
    <mergeCell ref="A69:B69"/>
    <mergeCell ref="C69:D69"/>
    <mergeCell ref="E69:F69"/>
    <mergeCell ref="I69:J69"/>
    <mergeCell ref="K69:L69"/>
    <mergeCell ref="M69:N69"/>
    <mergeCell ref="I113:N113"/>
    <mergeCell ref="A116:B116"/>
    <mergeCell ref="I116:J116"/>
    <mergeCell ref="E201:F201"/>
    <mergeCell ref="I201:J201"/>
    <mergeCell ref="K201:L201"/>
    <mergeCell ref="M201:N201"/>
    <mergeCell ref="I216:K216"/>
    <mergeCell ref="A215:C215"/>
    <mergeCell ref="I215:K215"/>
    <mergeCell ref="A206:C206"/>
    <mergeCell ref="I206:K206"/>
    <mergeCell ref="A207:C207"/>
    <mergeCell ref="I207:K207"/>
    <mergeCell ref="A208:C208"/>
    <mergeCell ref="C146:D146"/>
    <mergeCell ref="E146:G146"/>
    <mergeCell ref="I146:J146"/>
    <mergeCell ref="K146:L146"/>
    <mergeCell ref="M146:O146"/>
    <mergeCell ref="A173:B173"/>
    <mergeCell ref="C173:D173"/>
    <mergeCell ref="E173:G173"/>
    <mergeCell ref="I173:J173"/>
    <mergeCell ref="K173:L173"/>
    <mergeCell ref="M173:O173"/>
    <mergeCell ref="C171:D171"/>
    <mergeCell ref="E171:F171"/>
    <mergeCell ref="I155:K155"/>
    <mergeCell ref="A156:C156"/>
    <mergeCell ref="I156:K156"/>
    <mergeCell ref="A151:G151"/>
    <mergeCell ref="I151:O151"/>
    <mergeCell ref="A152:C152"/>
    <mergeCell ref="I152:K152"/>
    <mergeCell ref="A443:B443"/>
    <mergeCell ref="C443:D443"/>
    <mergeCell ref="E443:G443"/>
    <mergeCell ref="I443:J443"/>
    <mergeCell ref="K443:L443"/>
    <mergeCell ref="M443:O443"/>
    <mergeCell ref="A470:B470"/>
    <mergeCell ref="C470:D470"/>
    <mergeCell ref="E470:G470"/>
    <mergeCell ref="I470:J470"/>
    <mergeCell ref="K470:L470"/>
    <mergeCell ref="M470:O470"/>
    <mergeCell ref="A200:B200"/>
    <mergeCell ref="C200:D200"/>
    <mergeCell ref="E200:G200"/>
    <mergeCell ref="I200:J200"/>
    <mergeCell ref="K200:L200"/>
    <mergeCell ref="M200:O200"/>
    <mergeCell ref="A227:B227"/>
    <mergeCell ref="C227:D227"/>
    <mergeCell ref="E227:G227"/>
    <mergeCell ref="I227:J227"/>
    <mergeCell ref="K227:L227"/>
    <mergeCell ref="M227:O227"/>
    <mergeCell ref="A254:B254"/>
    <mergeCell ref="C254:D254"/>
    <mergeCell ref="E254:G254"/>
    <mergeCell ref="I254:J254"/>
    <mergeCell ref="K254:L254"/>
    <mergeCell ref="M254:O254"/>
    <mergeCell ref="A201:B201"/>
    <mergeCell ref="C201:D201"/>
  </mergeCells>
  <phoneticPr fontId="8"/>
  <conditionalFormatting sqref="A28:A29 C28:C29 E28:E29">
    <cfRule type="expression" dxfId="109" priority="72" stopIfTrue="1">
      <formula>$G$4=TRUE</formula>
    </cfRule>
  </conditionalFormatting>
  <conditionalFormatting sqref="A55:A56 C55:C56 E55:E56">
    <cfRule type="expression" dxfId="108" priority="68" stopIfTrue="1">
      <formula>$G$4=TRUE</formula>
    </cfRule>
  </conditionalFormatting>
  <conditionalFormatting sqref="A82:A83 C82:C83 E82:E83">
    <cfRule type="expression" dxfId="107" priority="64" stopIfTrue="1">
      <formula>$G$4=TRUE</formula>
    </cfRule>
  </conditionalFormatting>
  <conditionalFormatting sqref="A109:A110 C109:C110 E109:E110">
    <cfRule type="expression" dxfId="106" priority="60" stopIfTrue="1">
      <formula>$G$4=TRUE</formula>
    </cfRule>
  </conditionalFormatting>
  <conditionalFormatting sqref="A136:A137 C136:C137 E136:E137">
    <cfRule type="expression" dxfId="105" priority="56" stopIfTrue="1">
      <formula>$G$4=TRUE</formula>
    </cfRule>
  </conditionalFormatting>
  <conditionalFormatting sqref="A163:A164 C163:C164 E163:E164">
    <cfRule type="expression" dxfId="104" priority="52" stopIfTrue="1">
      <formula>$G$4=TRUE</formula>
    </cfRule>
  </conditionalFormatting>
  <conditionalFormatting sqref="A190:A191 C190:C191 E190:E191">
    <cfRule type="expression" dxfId="103" priority="48" stopIfTrue="1">
      <formula>$G$4=TRUE</formula>
    </cfRule>
  </conditionalFormatting>
  <conditionalFormatting sqref="A217:A218 C217:C218 E217:E218">
    <cfRule type="expression" dxfId="102" priority="44" stopIfTrue="1">
      <formula>$G$4=TRUE</formula>
    </cfRule>
  </conditionalFormatting>
  <conditionalFormatting sqref="A244:A245 C244:C245 E244:E245">
    <cfRule type="expression" dxfId="101" priority="40" stopIfTrue="1">
      <formula>$G$4=TRUE</formula>
    </cfRule>
  </conditionalFormatting>
  <conditionalFormatting sqref="A271:A272 C271:C272 E271:E272">
    <cfRule type="expression" dxfId="100" priority="36" stopIfTrue="1">
      <formula>$G$4=TRUE</formula>
    </cfRule>
  </conditionalFormatting>
  <conditionalFormatting sqref="A298:A299 C298:C299 E298:E299">
    <cfRule type="expression" dxfId="99" priority="32" stopIfTrue="1">
      <formula>$G$4=TRUE</formula>
    </cfRule>
  </conditionalFormatting>
  <conditionalFormatting sqref="A325:A326 C325:C326 E325:E326">
    <cfRule type="expression" dxfId="98" priority="28" stopIfTrue="1">
      <formula>$G$4=TRUE</formula>
    </cfRule>
  </conditionalFormatting>
  <conditionalFormatting sqref="A352:A353 C352:C353 E352:E353">
    <cfRule type="expression" dxfId="97" priority="24" stopIfTrue="1">
      <formula>$G$4=TRUE</formula>
    </cfRule>
  </conditionalFormatting>
  <conditionalFormatting sqref="A379:A380 C379:C380 E379:E380">
    <cfRule type="expression" dxfId="96" priority="20" stopIfTrue="1">
      <formula>$G$4=TRUE</formula>
    </cfRule>
  </conditionalFormatting>
  <conditionalFormatting sqref="A406:A407 C406:C407 E406:E407">
    <cfRule type="expression" dxfId="95" priority="16" stopIfTrue="1">
      <formula>$G$4=TRUE</formula>
    </cfRule>
  </conditionalFormatting>
  <conditionalFormatting sqref="A433:A434 C433:C434 E433:E434">
    <cfRule type="expression" dxfId="94" priority="12" stopIfTrue="1">
      <formula>$G$4=TRUE</formula>
    </cfRule>
  </conditionalFormatting>
  <conditionalFormatting sqref="A460:A461 C460:C461 E460:E461">
    <cfRule type="expression" dxfId="93" priority="8" stopIfTrue="1">
      <formula>$G$4=TRUE</formula>
    </cfRule>
  </conditionalFormatting>
  <conditionalFormatting sqref="A487:A488 C487:C488 E487:E488">
    <cfRule type="expression" dxfId="92" priority="4" stopIfTrue="1">
      <formula>$G$4=TRUE</formula>
    </cfRule>
  </conditionalFormatting>
  <conditionalFormatting sqref="F18 A18:B27">
    <cfRule type="expression" dxfId="91" priority="143" stopIfTrue="1">
      <formula>#REF!=TRUE</formula>
    </cfRule>
  </conditionalFormatting>
  <conditionalFormatting sqref="F45 A45:B54">
    <cfRule type="expression" dxfId="90" priority="106" stopIfTrue="1">
      <formula>#REF!=TRUE</formula>
    </cfRule>
  </conditionalFormatting>
  <conditionalFormatting sqref="F72 A72:B81">
    <cfRule type="expression" dxfId="89" priority="104" stopIfTrue="1">
      <formula>#REF!=TRUE</formula>
    </cfRule>
  </conditionalFormatting>
  <conditionalFormatting sqref="F99 A99:B108">
    <cfRule type="expression" dxfId="88" priority="102" stopIfTrue="1">
      <formula>#REF!=TRUE</formula>
    </cfRule>
  </conditionalFormatting>
  <conditionalFormatting sqref="F126 A126:B135">
    <cfRule type="expression" dxfId="87" priority="100" stopIfTrue="1">
      <formula>#REF!=TRUE</formula>
    </cfRule>
  </conditionalFormatting>
  <conditionalFormatting sqref="F153 A153:B162">
    <cfRule type="expression" dxfId="86" priority="98" stopIfTrue="1">
      <formula>#REF!=TRUE</formula>
    </cfRule>
  </conditionalFormatting>
  <conditionalFormatting sqref="F180 A180:B189">
    <cfRule type="expression" dxfId="85" priority="96" stopIfTrue="1">
      <formula>#REF!=TRUE</formula>
    </cfRule>
  </conditionalFormatting>
  <conditionalFormatting sqref="F207 A207:B216">
    <cfRule type="expression" dxfId="84" priority="94" stopIfTrue="1">
      <formula>#REF!=TRUE</formula>
    </cfRule>
  </conditionalFormatting>
  <conditionalFormatting sqref="F234 A234:B243">
    <cfRule type="expression" dxfId="83" priority="92" stopIfTrue="1">
      <formula>#REF!=TRUE</formula>
    </cfRule>
  </conditionalFormatting>
  <conditionalFormatting sqref="F261 A261:B270">
    <cfRule type="expression" dxfId="82" priority="90" stopIfTrue="1">
      <formula>#REF!=TRUE</formula>
    </cfRule>
  </conditionalFormatting>
  <conditionalFormatting sqref="F288 A288:B297">
    <cfRule type="expression" dxfId="81" priority="88" stopIfTrue="1">
      <formula>#REF!=TRUE</formula>
    </cfRule>
  </conditionalFormatting>
  <conditionalFormatting sqref="F315 A315:B324">
    <cfRule type="expression" dxfId="80" priority="86" stopIfTrue="1">
      <formula>#REF!=TRUE</formula>
    </cfRule>
  </conditionalFormatting>
  <conditionalFormatting sqref="F342 A342:B351">
    <cfRule type="expression" dxfId="79" priority="84" stopIfTrue="1">
      <formula>#REF!=TRUE</formula>
    </cfRule>
  </conditionalFormatting>
  <conditionalFormatting sqref="F369 A369:B378">
    <cfRule type="expression" dxfId="78" priority="82" stopIfTrue="1">
      <formula>#REF!=TRUE</formula>
    </cfRule>
  </conditionalFormatting>
  <conditionalFormatting sqref="F396 A396:B405">
    <cfRule type="expression" dxfId="77" priority="80" stopIfTrue="1">
      <formula>#REF!=TRUE</formula>
    </cfRule>
  </conditionalFormatting>
  <conditionalFormatting sqref="F423 A423:B432">
    <cfRule type="expression" dxfId="76" priority="78" stopIfTrue="1">
      <formula>#REF!=TRUE</formula>
    </cfRule>
  </conditionalFormatting>
  <conditionalFormatting sqref="F450 A450:B459">
    <cfRule type="expression" dxfId="75" priority="76" stopIfTrue="1">
      <formula>#REF!=TRUE</formula>
    </cfRule>
  </conditionalFormatting>
  <conditionalFormatting sqref="F477 A477:B486">
    <cfRule type="expression" dxfId="74" priority="74" stopIfTrue="1">
      <formula>#REF!=TRUE</formula>
    </cfRule>
  </conditionalFormatting>
  <conditionalFormatting sqref="G28">
    <cfRule type="expression" dxfId="73" priority="71" stopIfTrue="1">
      <formula>$G$4=TRUE</formula>
    </cfRule>
  </conditionalFormatting>
  <conditionalFormatting sqref="G55">
    <cfRule type="expression" dxfId="72" priority="67" stopIfTrue="1">
      <formula>$G$4=TRUE</formula>
    </cfRule>
  </conditionalFormatting>
  <conditionalFormatting sqref="G82">
    <cfRule type="expression" dxfId="71" priority="63" stopIfTrue="1">
      <formula>$G$4=TRUE</formula>
    </cfRule>
  </conditionalFormatting>
  <conditionalFormatting sqref="G109">
    <cfRule type="expression" dxfId="70" priority="59" stopIfTrue="1">
      <formula>$G$4=TRUE</formula>
    </cfRule>
  </conditionalFormatting>
  <conditionalFormatting sqref="G136">
    <cfRule type="expression" dxfId="69" priority="55" stopIfTrue="1">
      <formula>$G$4=TRUE</formula>
    </cfRule>
  </conditionalFormatting>
  <conditionalFormatting sqref="G163">
    <cfRule type="expression" dxfId="68" priority="51" stopIfTrue="1">
      <formula>$G$4=TRUE</formula>
    </cfRule>
  </conditionalFormatting>
  <conditionalFormatting sqref="G190">
    <cfRule type="expression" dxfId="67" priority="47" stopIfTrue="1">
      <formula>$G$4=TRUE</formula>
    </cfRule>
  </conditionalFormatting>
  <conditionalFormatting sqref="G217">
    <cfRule type="expression" dxfId="66" priority="43" stopIfTrue="1">
      <formula>$G$4=TRUE</formula>
    </cfRule>
  </conditionalFormatting>
  <conditionalFormatting sqref="G244">
    <cfRule type="expression" dxfId="65" priority="39" stopIfTrue="1">
      <formula>$G$4=TRUE</formula>
    </cfRule>
  </conditionalFormatting>
  <conditionalFormatting sqref="G271">
    <cfRule type="expression" dxfId="64" priority="35" stopIfTrue="1">
      <formula>$G$4=TRUE</formula>
    </cfRule>
  </conditionalFormatting>
  <conditionalFormatting sqref="G298">
    <cfRule type="expression" dxfId="63" priority="31" stopIfTrue="1">
      <formula>$G$4=TRUE</formula>
    </cfRule>
  </conditionalFormatting>
  <conditionalFormatting sqref="G325">
    <cfRule type="expression" dxfId="62" priority="27" stopIfTrue="1">
      <formula>$G$4=TRUE</formula>
    </cfRule>
  </conditionalFormatting>
  <conditionalFormatting sqref="G352">
    <cfRule type="expression" dxfId="61" priority="23" stopIfTrue="1">
      <formula>$G$4=TRUE</formula>
    </cfRule>
  </conditionalFormatting>
  <conditionalFormatting sqref="G379">
    <cfRule type="expression" dxfId="60" priority="19" stopIfTrue="1">
      <formula>$G$4=TRUE</formula>
    </cfRule>
  </conditionalFormatting>
  <conditionalFormatting sqref="G406">
    <cfRule type="expression" dxfId="59" priority="15" stopIfTrue="1">
      <formula>$G$4=TRUE</formula>
    </cfRule>
  </conditionalFormatting>
  <conditionalFormatting sqref="G433">
    <cfRule type="expression" dxfId="58" priority="11" stopIfTrue="1">
      <formula>$G$4=TRUE</formula>
    </cfRule>
  </conditionalFormatting>
  <conditionalFormatting sqref="G460">
    <cfRule type="expression" dxfId="57" priority="7" stopIfTrue="1">
      <formula>$G$4=TRUE</formula>
    </cfRule>
  </conditionalFormatting>
  <conditionalFormatting sqref="G487">
    <cfRule type="expression" dxfId="56" priority="3" stopIfTrue="1">
      <formula>$G$4=TRUE</formula>
    </cfRule>
  </conditionalFormatting>
  <conditionalFormatting sqref="I28:I29 K28:K29 M28:M29">
    <cfRule type="expression" dxfId="55" priority="70" stopIfTrue="1">
      <formula>$G$4=TRUE</formula>
    </cfRule>
  </conditionalFormatting>
  <conditionalFormatting sqref="I55:I56 K55:K56 M55:M56">
    <cfRule type="expression" dxfId="54" priority="66" stopIfTrue="1">
      <formula>$G$4=TRUE</formula>
    </cfRule>
  </conditionalFormatting>
  <conditionalFormatting sqref="I82:I83 K82:K83 M82:M83">
    <cfRule type="expression" dxfId="53" priority="62" stopIfTrue="1">
      <formula>$G$4=TRUE</formula>
    </cfRule>
  </conditionalFormatting>
  <conditionalFormatting sqref="I109:I110 K109:K110 M109:M110">
    <cfRule type="expression" dxfId="52" priority="58" stopIfTrue="1">
      <formula>$G$4=TRUE</formula>
    </cfRule>
  </conditionalFormatting>
  <conditionalFormatting sqref="I136:I137 K136:K137 M136:M137">
    <cfRule type="expression" dxfId="51" priority="54" stopIfTrue="1">
      <formula>$G$4=TRUE</formula>
    </cfRule>
  </conditionalFormatting>
  <conditionalFormatting sqref="I163:I164 K163:K164 M163:M164">
    <cfRule type="expression" dxfId="50" priority="50" stopIfTrue="1">
      <formula>$G$4=TRUE</formula>
    </cfRule>
  </conditionalFormatting>
  <conditionalFormatting sqref="I190:I191 K190:K191 M190:M191">
    <cfRule type="expression" dxfId="49" priority="46" stopIfTrue="1">
      <formula>$G$4=TRUE</formula>
    </cfRule>
  </conditionalFormatting>
  <conditionalFormatting sqref="I217:I218 K217:K218 M217:M218">
    <cfRule type="expression" dxfId="48" priority="42" stopIfTrue="1">
      <formula>$G$4=TRUE</formula>
    </cfRule>
  </conditionalFormatting>
  <conditionalFormatting sqref="I244:I245 K244:K245 M244:M245">
    <cfRule type="expression" dxfId="47" priority="38" stopIfTrue="1">
      <formula>$G$4=TRUE</formula>
    </cfRule>
  </conditionalFormatting>
  <conditionalFormatting sqref="I271:I272 K271:K272 M271:M272">
    <cfRule type="expression" dxfId="46" priority="34" stopIfTrue="1">
      <formula>$G$4=TRUE</formula>
    </cfRule>
  </conditionalFormatting>
  <conditionalFormatting sqref="I298:I299 K298:K299 M298:M299">
    <cfRule type="expression" dxfId="45" priority="30" stopIfTrue="1">
      <formula>$G$4=TRUE</formula>
    </cfRule>
  </conditionalFormatting>
  <conditionalFormatting sqref="I325:I326 K325:K326 M325:M326">
    <cfRule type="expression" dxfId="44" priority="26" stopIfTrue="1">
      <formula>$G$4=TRUE</formula>
    </cfRule>
  </conditionalFormatting>
  <conditionalFormatting sqref="I352:I353 K352:K353 M352:M353">
    <cfRule type="expression" dxfId="43" priority="22" stopIfTrue="1">
      <formula>$G$4=TRUE</formula>
    </cfRule>
  </conditionalFormatting>
  <conditionalFormatting sqref="I379:I380 K379:K380 M379:M380">
    <cfRule type="expression" dxfId="42" priority="18" stopIfTrue="1">
      <formula>$G$4=TRUE</formula>
    </cfRule>
  </conditionalFormatting>
  <conditionalFormatting sqref="I406:I407 K406:K407 M406:M407">
    <cfRule type="expression" dxfId="41" priority="14" stopIfTrue="1">
      <formula>$G$4=TRUE</formula>
    </cfRule>
  </conditionalFormatting>
  <conditionalFormatting sqref="I433:I434 K433:K434 M433:M434">
    <cfRule type="expression" dxfId="40" priority="10" stopIfTrue="1">
      <formula>$G$4=TRUE</formula>
    </cfRule>
  </conditionalFormatting>
  <conditionalFormatting sqref="I460:I461 K460:K461 M460:M461">
    <cfRule type="expression" dxfId="39" priority="6" stopIfTrue="1">
      <formula>$G$4=TRUE</formula>
    </cfRule>
  </conditionalFormatting>
  <conditionalFormatting sqref="I487:I488 K487:K488 M487:M488">
    <cfRule type="expression" dxfId="38" priority="2" stopIfTrue="1">
      <formula>$G$4=TRUE</formula>
    </cfRule>
  </conditionalFormatting>
  <conditionalFormatting sqref="N18 I18:J27">
    <cfRule type="expression" dxfId="37" priority="107" stopIfTrue="1">
      <formula>#REF!=TRUE</formula>
    </cfRule>
  </conditionalFormatting>
  <conditionalFormatting sqref="N45 I45:J54">
    <cfRule type="expression" dxfId="36" priority="105" stopIfTrue="1">
      <formula>#REF!=TRUE</formula>
    </cfRule>
  </conditionalFormatting>
  <conditionalFormatting sqref="N72 I72:J81">
    <cfRule type="expression" dxfId="35" priority="103" stopIfTrue="1">
      <formula>#REF!=TRUE</formula>
    </cfRule>
  </conditionalFormatting>
  <conditionalFormatting sqref="N99 I99:J108">
    <cfRule type="expression" dxfId="34" priority="101" stopIfTrue="1">
      <formula>#REF!=TRUE</formula>
    </cfRule>
  </conditionalFormatting>
  <conditionalFormatting sqref="N126 I126:J135">
    <cfRule type="expression" dxfId="33" priority="99" stopIfTrue="1">
      <formula>#REF!=TRUE</formula>
    </cfRule>
  </conditionalFormatting>
  <conditionalFormatting sqref="N153 I153:J162">
    <cfRule type="expression" dxfId="32" priority="97" stopIfTrue="1">
      <formula>#REF!=TRUE</formula>
    </cfRule>
  </conditionalFormatting>
  <conditionalFormatting sqref="N180 I180:J189">
    <cfRule type="expression" dxfId="31" priority="95" stopIfTrue="1">
      <formula>#REF!=TRUE</formula>
    </cfRule>
  </conditionalFormatting>
  <conditionalFormatting sqref="N207 I207:J216">
    <cfRule type="expression" dxfId="30" priority="93" stopIfTrue="1">
      <formula>#REF!=TRUE</formula>
    </cfRule>
  </conditionalFormatting>
  <conditionalFormatting sqref="N234 I234:J243">
    <cfRule type="expression" dxfId="29" priority="91" stopIfTrue="1">
      <formula>#REF!=TRUE</formula>
    </cfRule>
  </conditionalFormatting>
  <conditionalFormatting sqref="N261 I261:J270">
    <cfRule type="expression" dxfId="28" priority="89" stopIfTrue="1">
      <formula>#REF!=TRUE</formula>
    </cfRule>
  </conditionalFormatting>
  <conditionalFormatting sqref="N288 I288:J297">
    <cfRule type="expression" dxfId="27" priority="87" stopIfTrue="1">
      <formula>#REF!=TRUE</formula>
    </cfRule>
  </conditionalFormatting>
  <conditionalFormatting sqref="N315 I315:J324">
    <cfRule type="expression" dxfId="26" priority="85" stopIfTrue="1">
      <formula>#REF!=TRUE</formula>
    </cfRule>
  </conditionalFormatting>
  <conditionalFormatting sqref="N342 I342:J351">
    <cfRule type="expression" dxfId="25" priority="83" stopIfTrue="1">
      <formula>#REF!=TRUE</formula>
    </cfRule>
  </conditionalFormatting>
  <conditionalFormatting sqref="N369 I369:J378">
    <cfRule type="expression" dxfId="24" priority="81" stopIfTrue="1">
      <formula>#REF!=TRUE</formula>
    </cfRule>
  </conditionalFormatting>
  <conditionalFormatting sqref="N396 I396:J405">
    <cfRule type="expression" dxfId="23" priority="79" stopIfTrue="1">
      <formula>#REF!=TRUE</formula>
    </cfRule>
  </conditionalFormatting>
  <conditionalFormatting sqref="N423 I423:J432">
    <cfRule type="expression" dxfId="22" priority="77" stopIfTrue="1">
      <formula>#REF!=TRUE</formula>
    </cfRule>
  </conditionalFormatting>
  <conditionalFormatting sqref="N450 I450:J459">
    <cfRule type="expression" dxfId="21" priority="75" stopIfTrue="1">
      <formula>#REF!=TRUE</formula>
    </cfRule>
  </conditionalFormatting>
  <conditionalFormatting sqref="N477 I477:J486">
    <cfRule type="expression" dxfId="20" priority="73" stopIfTrue="1">
      <formula>#REF!=TRUE</formula>
    </cfRule>
  </conditionalFormatting>
  <conditionalFormatting sqref="O28">
    <cfRule type="expression" dxfId="19" priority="69" stopIfTrue="1">
      <formula>$G$4=TRUE</formula>
    </cfRule>
  </conditionalFormatting>
  <conditionalFormatting sqref="O55">
    <cfRule type="expression" dxfId="18" priority="65" stopIfTrue="1">
      <formula>$G$4=TRUE</formula>
    </cfRule>
  </conditionalFormatting>
  <conditionalFormatting sqref="O82">
    <cfRule type="expression" dxfId="17" priority="61" stopIfTrue="1">
      <formula>$G$4=TRUE</formula>
    </cfRule>
  </conditionalFormatting>
  <conditionalFormatting sqref="O109">
    <cfRule type="expression" dxfId="16" priority="57" stopIfTrue="1">
      <formula>$G$4=TRUE</formula>
    </cfRule>
  </conditionalFormatting>
  <conditionalFormatting sqref="O136">
    <cfRule type="expression" dxfId="15" priority="53" stopIfTrue="1">
      <formula>$G$4=TRUE</formula>
    </cfRule>
  </conditionalFormatting>
  <conditionalFormatting sqref="O163">
    <cfRule type="expression" dxfId="14" priority="49" stopIfTrue="1">
      <formula>$G$4=TRUE</formula>
    </cfRule>
  </conditionalFormatting>
  <conditionalFormatting sqref="O190">
    <cfRule type="expression" dxfId="13" priority="45" stopIfTrue="1">
      <formula>$G$4=TRUE</formula>
    </cfRule>
  </conditionalFormatting>
  <conditionalFormatting sqref="O217">
    <cfRule type="expression" dxfId="12" priority="41" stopIfTrue="1">
      <formula>$G$4=TRUE</formula>
    </cfRule>
  </conditionalFormatting>
  <conditionalFormatting sqref="O244">
    <cfRule type="expression" dxfId="11" priority="37" stopIfTrue="1">
      <formula>$G$4=TRUE</formula>
    </cfRule>
  </conditionalFormatting>
  <conditionalFormatting sqref="O271">
    <cfRule type="expression" dxfId="10" priority="33" stopIfTrue="1">
      <formula>$G$4=TRUE</formula>
    </cfRule>
  </conditionalFormatting>
  <conditionalFormatting sqref="O298">
    <cfRule type="expression" dxfId="9" priority="29" stopIfTrue="1">
      <formula>$G$4=TRUE</formula>
    </cfRule>
  </conditionalFormatting>
  <conditionalFormatting sqref="O325">
    <cfRule type="expression" dxfId="8" priority="25" stopIfTrue="1">
      <formula>$G$4=TRUE</formula>
    </cfRule>
  </conditionalFormatting>
  <conditionalFormatting sqref="O352">
    <cfRule type="expression" dxfId="7" priority="21" stopIfTrue="1">
      <formula>$G$4=TRUE</formula>
    </cfRule>
  </conditionalFormatting>
  <conditionalFormatting sqref="O379">
    <cfRule type="expression" dxfId="6" priority="17" stopIfTrue="1">
      <formula>$G$4=TRUE</formula>
    </cfRule>
  </conditionalFormatting>
  <conditionalFormatting sqref="O406">
    <cfRule type="expression" dxfId="5" priority="13" stopIfTrue="1">
      <formula>$G$4=TRUE</formula>
    </cfRule>
  </conditionalFormatting>
  <conditionalFormatting sqref="O433">
    <cfRule type="expression" dxfId="4" priority="9" stopIfTrue="1">
      <formula>$G$4=TRUE</formula>
    </cfRule>
  </conditionalFormatting>
  <conditionalFormatting sqref="O460">
    <cfRule type="expression" dxfId="3" priority="5" stopIfTrue="1">
      <formula>$G$4=TRUE</formula>
    </cfRule>
  </conditionalFormatting>
  <conditionalFormatting sqref="O487">
    <cfRule type="expression" dxfId="2" priority="1" stopIfTrue="1">
      <formula>$G$4=TRUE</formula>
    </cfRule>
  </conditionalFormatting>
  <dataValidations xWindow="467" yWindow="644" count="6">
    <dataValidation allowBlank="1" showInputMessage="1" showErrorMessage="1" prompt="会場の席数に関する備考欄" sqref="E199:G199 M253:O253 E469:G469 E10:G10 E442:G442 M199:O199 M388:O388 M10:O10 E253:G253 E37:G37 M226:O226 M280:O280 M37:O37 E64:G64 E280:G280 M64:O64 E118:G118 M361:O361 M118:O118 M442:O442 E226:G226 M307:O307 E91:G91 E307:G307 M91:O91 E415:G415 M415:O415 E361:G361 E172:G172 M334:O334 M172:O172 E334:G334 E145:G145 M145:O145 E388:G388 M469:O469" xr:uid="{00000000-0002-0000-0900-000000000000}"/>
    <dataValidation type="whole" operator="lessThanOrEqual" allowBlank="1" showInputMessage="1" showErrorMessage="1" sqref="G32 G302 O32 G59 O59 G86 O86 G113 O140 G167 O464 G491 O113 G140 O437 G464 O194 G221 O167 G194 O248 G275 O221 G248 O410 G437 O383 G410 O356 G383 O329 G356 O302 G329 O275 O491" xr:uid="{00000000-0002-0000-0900-000001000000}">
      <formula1>0</formula1>
    </dataValidation>
    <dataValidation type="whole" operator="greaterThanOrEqual" allowBlank="1" showInputMessage="1" showErrorMessage="1" errorTitle="入力エラー" error="整数でご入力ください。" sqref="K470:L470 K10:L11 C37:D38 K37:L38 C64:D65 K64:L65 C91:D92 K91:L92 C118:D119 K118:L119 C145:D146 K145:L146 C172:D173 K172:L173 C199:D200 K199:L200 C226:D227 K226:L227 C253:D254 K253:L254 C280:D281 K280:L281 C307:D308 K307:L308 C335:D335 K335:L335 K362:L362 C362:D362 C389:D389 K389:L389 C416:D416 K416:L416 C443:D443 K443:L443 C470:D470" xr:uid="{CDEE0920-4E2B-4EE4-8A36-B1E567DC8C7C}">
      <formula1>0</formula1>
    </dataValidation>
    <dataValidation imeMode="off" allowBlank="1" showInputMessage="1" showErrorMessage="1" sqref="G28 E29 O28 M29 G55 E56 O55 M56 G82 E83 O82 M83 G109 E110 O109 M110 G136 E137 O136 M137 G163 E164 O163 M164 G190 E191 O190 M191 G217 E218 O217 M218 G244 E245 O244 M245 G271 E272 O271 M272 G298 E299 O298 M299 G325 E326 O325 M326 G352 E353 O352 M353 G379 E380 O379 M380 G406 E407 O406 M407 G433 E434 O433 M434 G460 E461 O460 M461 G487 E488 O487 M488" xr:uid="{3A6168A3-AD38-400B-AA45-1FE823CD1074}"/>
    <dataValidation imeMode="hiragana" allowBlank="1" showInputMessage="1" showErrorMessage="1" sqref="E28:E29 G28 A28:A29 C28:C29 M28:M29 O28 I28:I29 K28:K29 E55:E56 G55 A55:A56 C55:C56 M55:M56 O55 I55:I56 K55:K56 E82:E83 G82 A82:A83 C82:C83 M82:M83 O82 I82:I83 K82:K83 E109:E110 G109 A109:A110 C109:C110 M109:M110 O109 I109:I110 K109:K110 E136:E137 G136 A136:A137 C136:C137 M136:M137 O136 I136:I137 K136:K137 E163:E164 G163 A163:A164 C163:C164 M163:M164 O163 I163:I164 K163:K164 E190:E191 G190 A190:A191 C190:C191 M190:M191 O190 I190:I191 K190:K191 E217:E218 G217 A217:A218 C217:C218 M217:M218 O217 I217:I218 K217:K218 E244:E245 G244 A244:A245 C244:C245 M244:M245 O244 I244:I245 K244:K245 E271:E272 G271 A271:A272 C271:C272 M271:M272 O271 I271:I272 K271:K272 E298:E299 G298 A298:A299 C298:C299 M298:M299 O298 I298:I299 K298:K299 E325:E326 G325 A325:A326 C325:C326 M325:M326 O325 I325:I326 K325:K326 E352:E353 G352 A352:A353 C352:C353 M352:M353 O352 I352:I353 K352:K353 E379:E380 G379 A379:A380 C379:C380 M379:M380 O379 I379:I380 K379:K380 E406:E407 G406 A406:A407 C406:C407 M406:M407 O406 I406:I407 K406:K407 E433:E434 G433 A433:A434 C433:C434 M433:M434 O433 I433:I434 K433:K434 E460:E461 G460 A460:A461 C460:C461 M460:M461 O460 I460:I461 K460:K461 E487:E488 G487 A487:A488 C487:C488 M487:M488 O487 I487:I488 K487:K488" xr:uid="{0BD28F07-B0EC-4767-B133-A74280BC9891}"/>
    <dataValidation type="whole" operator="greaterThanOrEqual" allowBlank="1" showInputMessage="1" showErrorMessage="1" errorTitle="入力エラー" error="整数でご入力ください。" prompt="数字のみ入力" sqref="C10:D11" xr:uid="{913A40B7-A7DA-4B8C-A7CC-79B632668168}">
      <formula1>0</formula1>
    </dataValidation>
  </dataValidations>
  <pageMargins left="0.7" right="0.7" top="0.75" bottom="0.75" header="0.3" footer="0.3"/>
  <pageSetup paperSize="9" scale="59" fitToHeight="0" orientation="portrait" r:id="rId1"/>
  <headerFooter scaleWithDoc="0" alignWithMargins="0">
    <oddFooter>&amp;R&amp;"ＭＳ ゴシック,標準"&amp;12整理番号：（事務局記入欄）</oddFooter>
  </headerFooter>
  <rowBreaks count="8" manualBreakCount="8">
    <brk id="60" max="14" man="1"/>
    <brk id="114" max="14" man="1"/>
    <brk id="168" max="14" man="1"/>
    <brk id="222" max="14" man="1"/>
    <brk id="276" max="14" man="1"/>
    <brk id="331" max="14" man="1"/>
    <brk id="385" max="14" man="1"/>
    <brk id="439" max="1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tint="-0.499984740745262"/>
  </sheetPr>
  <dimension ref="A1:E9"/>
  <sheetViews>
    <sheetView workbookViewId="0">
      <selection activeCell="K1" sqref="K1"/>
    </sheetView>
  </sheetViews>
  <sheetFormatPr defaultRowHeight="18.75"/>
  <cols>
    <col min="1" max="1" width="12.375" bestFit="1" customWidth="1"/>
    <col min="2" max="2" width="8.625" bestFit="1" customWidth="1"/>
    <col min="3" max="3" width="12.375" bestFit="1" customWidth="1"/>
    <col min="4" max="5" width="22.25" bestFit="1" customWidth="1"/>
    <col min="6" max="6" width="8.625" bestFit="1" customWidth="1"/>
    <col min="258" max="258" width="12.375" bestFit="1" customWidth="1"/>
    <col min="259" max="259" width="8.625" bestFit="1" customWidth="1"/>
    <col min="260" max="260" width="12.375" bestFit="1" customWidth="1"/>
    <col min="261" max="261" width="22.25" bestFit="1" customWidth="1"/>
    <col min="262" max="262" width="8.625" bestFit="1" customWidth="1"/>
    <col min="514" max="514" width="12.375" bestFit="1" customWidth="1"/>
    <col min="515" max="515" width="8.625" bestFit="1" customWidth="1"/>
    <col min="516" max="516" width="12.375" bestFit="1" customWidth="1"/>
    <col min="517" max="517" width="22.25" bestFit="1" customWidth="1"/>
    <col min="518" max="518" width="8.625" bestFit="1" customWidth="1"/>
    <col min="770" max="770" width="12.375" bestFit="1" customWidth="1"/>
    <col min="771" max="771" width="8.625" bestFit="1" customWidth="1"/>
    <col min="772" max="772" width="12.375" bestFit="1" customWidth="1"/>
    <col min="773" max="773" width="22.25" bestFit="1" customWidth="1"/>
    <col min="774" max="774" width="8.625" bestFit="1" customWidth="1"/>
    <col min="1026" max="1026" width="12.375" bestFit="1" customWidth="1"/>
    <col min="1027" max="1027" width="8.625" bestFit="1" customWidth="1"/>
    <col min="1028" max="1028" width="12.375" bestFit="1" customWidth="1"/>
    <col min="1029" max="1029" width="22.25" bestFit="1" customWidth="1"/>
    <col min="1030" max="1030" width="8.625" bestFit="1" customWidth="1"/>
    <col min="1282" max="1282" width="12.375" bestFit="1" customWidth="1"/>
    <col min="1283" max="1283" width="8.625" bestFit="1" customWidth="1"/>
    <col min="1284" max="1284" width="12.375" bestFit="1" customWidth="1"/>
    <col min="1285" max="1285" width="22.25" bestFit="1" customWidth="1"/>
    <col min="1286" max="1286" width="8.625" bestFit="1" customWidth="1"/>
    <col min="1538" max="1538" width="12.375" bestFit="1" customWidth="1"/>
    <col min="1539" max="1539" width="8.625" bestFit="1" customWidth="1"/>
    <col min="1540" max="1540" width="12.375" bestFit="1" customWidth="1"/>
    <col min="1541" max="1541" width="22.25" bestFit="1" customWidth="1"/>
    <col min="1542" max="1542" width="8.625" bestFit="1" customWidth="1"/>
    <col min="1794" max="1794" width="12.375" bestFit="1" customWidth="1"/>
    <col min="1795" max="1795" width="8.625" bestFit="1" customWidth="1"/>
    <col min="1796" max="1796" width="12.375" bestFit="1" customWidth="1"/>
    <col min="1797" max="1797" width="22.25" bestFit="1" customWidth="1"/>
    <col min="1798" max="1798" width="8.625" bestFit="1" customWidth="1"/>
    <col min="2050" max="2050" width="12.375" bestFit="1" customWidth="1"/>
    <col min="2051" max="2051" width="8.625" bestFit="1" customWidth="1"/>
    <col min="2052" max="2052" width="12.375" bestFit="1" customWidth="1"/>
    <col min="2053" max="2053" width="22.25" bestFit="1" customWidth="1"/>
    <col min="2054" max="2054" width="8.625" bestFit="1" customWidth="1"/>
    <col min="2306" max="2306" width="12.375" bestFit="1" customWidth="1"/>
    <col min="2307" max="2307" width="8.625" bestFit="1" customWidth="1"/>
    <col min="2308" max="2308" width="12.375" bestFit="1" customWidth="1"/>
    <col min="2309" max="2309" width="22.25" bestFit="1" customWidth="1"/>
    <col min="2310" max="2310" width="8.625" bestFit="1" customWidth="1"/>
    <col min="2562" max="2562" width="12.375" bestFit="1" customWidth="1"/>
    <col min="2563" max="2563" width="8.625" bestFit="1" customWidth="1"/>
    <col min="2564" max="2564" width="12.375" bestFit="1" customWidth="1"/>
    <col min="2565" max="2565" width="22.25" bestFit="1" customWidth="1"/>
    <col min="2566" max="2566" width="8.625" bestFit="1" customWidth="1"/>
    <col min="2818" max="2818" width="12.375" bestFit="1" customWidth="1"/>
    <col min="2819" max="2819" width="8.625" bestFit="1" customWidth="1"/>
    <col min="2820" max="2820" width="12.375" bestFit="1" customWidth="1"/>
    <col min="2821" max="2821" width="22.25" bestFit="1" customWidth="1"/>
    <col min="2822" max="2822" width="8.625" bestFit="1" customWidth="1"/>
    <col min="3074" max="3074" width="12.375" bestFit="1" customWidth="1"/>
    <col min="3075" max="3075" width="8.625" bestFit="1" customWidth="1"/>
    <col min="3076" max="3076" width="12.375" bestFit="1" customWidth="1"/>
    <col min="3077" max="3077" width="22.25" bestFit="1" customWidth="1"/>
    <col min="3078" max="3078" width="8.625" bestFit="1" customWidth="1"/>
    <col min="3330" max="3330" width="12.375" bestFit="1" customWidth="1"/>
    <col min="3331" max="3331" width="8.625" bestFit="1" customWidth="1"/>
    <col min="3332" max="3332" width="12.375" bestFit="1" customWidth="1"/>
    <col min="3333" max="3333" width="22.25" bestFit="1" customWidth="1"/>
    <col min="3334" max="3334" width="8.625" bestFit="1" customWidth="1"/>
    <col min="3586" max="3586" width="12.375" bestFit="1" customWidth="1"/>
    <col min="3587" max="3587" width="8.625" bestFit="1" customWidth="1"/>
    <col min="3588" max="3588" width="12.375" bestFit="1" customWidth="1"/>
    <col min="3589" max="3589" width="22.25" bestFit="1" customWidth="1"/>
    <col min="3590" max="3590" width="8.625" bestFit="1" customWidth="1"/>
    <col min="3842" max="3842" width="12.375" bestFit="1" customWidth="1"/>
    <col min="3843" max="3843" width="8.625" bestFit="1" customWidth="1"/>
    <col min="3844" max="3844" width="12.375" bestFit="1" customWidth="1"/>
    <col min="3845" max="3845" width="22.25" bestFit="1" customWidth="1"/>
    <col min="3846" max="3846" width="8.625" bestFit="1" customWidth="1"/>
    <col min="4098" max="4098" width="12.375" bestFit="1" customWidth="1"/>
    <col min="4099" max="4099" width="8.625" bestFit="1" customWidth="1"/>
    <col min="4100" max="4100" width="12.375" bestFit="1" customWidth="1"/>
    <col min="4101" max="4101" width="22.25" bestFit="1" customWidth="1"/>
    <col min="4102" max="4102" width="8.625" bestFit="1" customWidth="1"/>
    <col min="4354" max="4354" width="12.375" bestFit="1" customWidth="1"/>
    <col min="4355" max="4355" width="8.625" bestFit="1" customWidth="1"/>
    <col min="4356" max="4356" width="12.375" bestFit="1" customWidth="1"/>
    <col min="4357" max="4357" width="22.25" bestFit="1" customWidth="1"/>
    <col min="4358" max="4358" width="8.625" bestFit="1" customWidth="1"/>
    <col min="4610" max="4610" width="12.375" bestFit="1" customWidth="1"/>
    <col min="4611" max="4611" width="8.625" bestFit="1" customWidth="1"/>
    <col min="4612" max="4612" width="12.375" bestFit="1" customWidth="1"/>
    <col min="4613" max="4613" width="22.25" bestFit="1" customWidth="1"/>
    <col min="4614" max="4614" width="8.625" bestFit="1" customWidth="1"/>
    <col min="4866" max="4866" width="12.375" bestFit="1" customWidth="1"/>
    <col min="4867" max="4867" width="8.625" bestFit="1" customWidth="1"/>
    <col min="4868" max="4868" width="12.375" bestFit="1" customWidth="1"/>
    <col min="4869" max="4869" width="22.25" bestFit="1" customWidth="1"/>
    <col min="4870" max="4870" width="8.625" bestFit="1" customWidth="1"/>
    <col min="5122" max="5122" width="12.375" bestFit="1" customWidth="1"/>
    <col min="5123" max="5123" width="8.625" bestFit="1" customWidth="1"/>
    <col min="5124" max="5124" width="12.375" bestFit="1" customWidth="1"/>
    <col min="5125" max="5125" width="22.25" bestFit="1" customWidth="1"/>
    <col min="5126" max="5126" width="8.625" bestFit="1" customWidth="1"/>
    <col min="5378" max="5378" width="12.375" bestFit="1" customWidth="1"/>
    <col min="5379" max="5379" width="8.625" bestFit="1" customWidth="1"/>
    <col min="5380" max="5380" width="12.375" bestFit="1" customWidth="1"/>
    <col min="5381" max="5381" width="22.25" bestFit="1" customWidth="1"/>
    <col min="5382" max="5382" width="8.625" bestFit="1" customWidth="1"/>
    <col min="5634" max="5634" width="12.375" bestFit="1" customWidth="1"/>
    <col min="5635" max="5635" width="8.625" bestFit="1" customWidth="1"/>
    <col min="5636" max="5636" width="12.375" bestFit="1" customWidth="1"/>
    <col min="5637" max="5637" width="22.25" bestFit="1" customWidth="1"/>
    <col min="5638" max="5638" width="8.625" bestFit="1" customWidth="1"/>
    <col min="5890" max="5890" width="12.375" bestFit="1" customWidth="1"/>
    <col min="5891" max="5891" width="8.625" bestFit="1" customWidth="1"/>
    <col min="5892" max="5892" width="12.375" bestFit="1" customWidth="1"/>
    <col min="5893" max="5893" width="22.25" bestFit="1" customWidth="1"/>
    <col min="5894" max="5894" width="8.625" bestFit="1" customWidth="1"/>
    <col min="6146" max="6146" width="12.375" bestFit="1" customWidth="1"/>
    <col min="6147" max="6147" width="8.625" bestFit="1" customWidth="1"/>
    <col min="6148" max="6148" width="12.375" bestFit="1" customWidth="1"/>
    <col min="6149" max="6149" width="22.25" bestFit="1" customWidth="1"/>
    <col min="6150" max="6150" width="8.625" bestFit="1" customWidth="1"/>
    <col min="6402" max="6402" width="12.375" bestFit="1" customWidth="1"/>
    <col min="6403" max="6403" width="8.625" bestFit="1" customWidth="1"/>
    <col min="6404" max="6404" width="12.375" bestFit="1" customWidth="1"/>
    <col min="6405" max="6405" width="22.25" bestFit="1" customWidth="1"/>
    <col min="6406" max="6406" width="8.625" bestFit="1" customWidth="1"/>
    <col min="6658" max="6658" width="12.375" bestFit="1" customWidth="1"/>
    <col min="6659" max="6659" width="8.625" bestFit="1" customWidth="1"/>
    <col min="6660" max="6660" width="12.375" bestFit="1" customWidth="1"/>
    <col min="6661" max="6661" width="22.25" bestFit="1" customWidth="1"/>
    <col min="6662" max="6662" width="8.625" bestFit="1" customWidth="1"/>
    <col min="6914" max="6914" width="12.375" bestFit="1" customWidth="1"/>
    <col min="6915" max="6915" width="8.625" bestFit="1" customWidth="1"/>
    <col min="6916" max="6916" width="12.375" bestFit="1" customWidth="1"/>
    <col min="6917" max="6917" width="22.25" bestFit="1" customWidth="1"/>
    <col min="6918" max="6918" width="8.625" bestFit="1" customWidth="1"/>
    <col min="7170" max="7170" width="12.375" bestFit="1" customWidth="1"/>
    <col min="7171" max="7171" width="8.625" bestFit="1" customWidth="1"/>
    <col min="7172" max="7172" width="12.375" bestFit="1" customWidth="1"/>
    <col min="7173" max="7173" width="22.25" bestFit="1" customWidth="1"/>
    <col min="7174" max="7174" width="8.625" bestFit="1" customWidth="1"/>
    <col min="7426" max="7426" width="12.375" bestFit="1" customWidth="1"/>
    <col min="7427" max="7427" width="8.625" bestFit="1" customWidth="1"/>
    <col min="7428" max="7428" width="12.375" bestFit="1" customWidth="1"/>
    <col min="7429" max="7429" width="22.25" bestFit="1" customWidth="1"/>
    <col min="7430" max="7430" width="8.625" bestFit="1" customWidth="1"/>
    <col min="7682" max="7682" width="12.375" bestFit="1" customWidth="1"/>
    <col min="7683" max="7683" width="8.625" bestFit="1" customWidth="1"/>
    <col min="7684" max="7684" width="12.375" bestFit="1" customWidth="1"/>
    <col min="7685" max="7685" width="22.25" bestFit="1" customWidth="1"/>
    <col min="7686" max="7686" width="8.625" bestFit="1" customWidth="1"/>
    <col min="7938" max="7938" width="12.375" bestFit="1" customWidth="1"/>
    <col min="7939" max="7939" width="8.625" bestFit="1" customWidth="1"/>
    <col min="7940" max="7940" width="12.375" bestFit="1" customWidth="1"/>
    <col min="7941" max="7941" width="22.25" bestFit="1" customWidth="1"/>
    <col min="7942" max="7942" width="8.625" bestFit="1" customWidth="1"/>
    <col min="8194" max="8194" width="12.375" bestFit="1" customWidth="1"/>
    <col min="8195" max="8195" width="8.625" bestFit="1" customWidth="1"/>
    <col min="8196" max="8196" width="12.375" bestFit="1" customWidth="1"/>
    <col min="8197" max="8197" width="22.25" bestFit="1" customWidth="1"/>
    <col min="8198" max="8198" width="8.625" bestFit="1" customWidth="1"/>
    <col min="8450" max="8450" width="12.375" bestFit="1" customWidth="1"/>
    <col min="8451" max="8451" width="8.625" bestFit="1" customWidth="1"/>
    <col min="8452" max="8452" width="12.375" bestFit="1" customWidth="1"/>
    <col min="8453" max="8453" width="22.25" bestFit="1" customWidth="1"/>
    <col min="8454" max="8454" width="8.625" bestFit="1" customWidth="1"/>
    <col min="8706" max="8706" width="12.375" bestFit="1" customWidth="1"/>
    <col min="8707" max="8707" width="8.625" bestFit="1" customWidth="1"/>
    <col min="8708" max="8708" width="12.375" bestFit="1" customWidth="1"/>
    <col min="8709" max="8709" width="22.25" bestFit="1" customWidth="1"/>
    <col min="8710" max="8710" width="8.625" bestFit="1" customWidth="1"/>
    <col min="8962" max="8962" width="12.375" bestFit="1" customWidth="1"/>
    <col min="8963" max="8963" width="8.625" bestFit="1" customWidth="1"/>
    <col min="8964" max="8964" width="12.375" bestFit="1" customWidth="1"/>
    <col min="8965" max="8965" width="22.25" bestFit="1" customWidth="1"/>
    <col min="8966" max="8966" width="8.625" bestFit="1" customWidth="1"/>
    <col min="9218" max="9218" width="12.375" bestFit="1" customWidth="1"/>
    <col min="9219" max="9219" width="8.625" bestFit="1" customWidth="1"/>
    <col min="9220" max="9220" width="12.375" bestFit="1" customWidth="1"/>
    <col min="9221" max="9221" width="22.25" bestFit="1" customWidth="1"/>
    <col min="9222" max="9222" width="8.625" bestFit="1" customWidth="1"/>
    <col min="9474" max="9474" width="12.375" bestFit="1" customWidth="1"/>
    <col min="9475" max="9475" width="8.625" bestFit="1" customWidth="1"/>
    <col min="9476" max="9476" width="12.375" bestFit="1" customWidth="1"/>
    <col min="9477" max="9477" width="22.25" bestFit="1" customWidth="1"/>
    <col min="9478" max="9478" width="8.625" bestFit="1" customWidth="1"/>
    <col min="9730" max="9730" width="12.375" bestFit="1" customWidth="1"/>
    <col min="9731" max="9731" width="8.625" bestFit="1" customWidth="1"/>
    <col min="9732" max="9732" width="12.375" bestFit="1" customWidth="1"/>
    <col min="9733" max="9733" width="22.25" bestFit="1" customWidth="1"/>
    <col min="9734" max="9734" width="8.625" bestFit="1" customWidth="1"/>
    <col min="9986" max="9986" width="12.375" bestFit="1" customWidth="1"/>
    <col min="9987" max="9987" width="8.625" bestFit="1" customWidth="1"/>
    <col min="9988" max="9988" width="12.375" bestFit="1" customWidth="1"/>
    <col min="9989" max="9989" width="22.25" bestFit="1" customWidth="1"/>
    <col min="9990" max="9990" width="8.625" bestFit="1" customWidth="1"/>
    <col min="10242" max="10242" width="12.375" bestFit="1" customWidth="1"/>
    <col min="10243" max="10243" width="8.625" bestFit="1" customWidth="1"/>
    <col min="10244" max="10244" width="12.375" bestFit="1" customWidth="1"/>
    <col min="10245" max="10245" width="22.25" bestFit="1" customWidth="1"/>
    <col min="10246" max="10246" width="8.625" bestFit="1" customWidth="1"/>
    <col min="10498" max="10498" width="12.375" bestFit="1" customWidth="1"/>
    <col min="10499" max="10499" width="8.625" bestFit="1" customWidth="1"/>
    <col min="10500" max="10500" width="12.375" bestFit="1" customWidth="1"/>
    <col min="10501" max="10501" width="22.25" bestFit="1" customWidth="1"/>
    <col min="10502" max="10502" width="8.625" bestFit="1" customWidth="1"/>
    <col min="10754" max="10754" width="12.375" bestFit="1" customWidth="1"/>
    <col min="10755" max="10755" width="8.625" bestFit="1" customWidth="1"/>
    <col min="10756" max="10756" width="12.375" bestFit="1" customWidth="1"/>
    <col min="10757" max="10757" width="22.25" bestFit="1" customWidth="1"/>
    <col min="10758" max="10758" width="8.625" bestFit="1" customWidth="1"/>
    <col min="11010" max="11010" width="12.375" bestFit="1" customWidth="1"/>
    <col min="11011" max="11011" width="8.625" bestFit="1" customWidth="1"/>
    <col min="11012" max="11012" width="12.375" bestFit="1" customWidth="1"/>
    <col min="11013" max="11013" width="22.25" bestFit="1" customWidth="1"/>
    <col min="11014" max="11014" width="8.625" bestFit="1" customWidth="1"/>
    <col min="11266" max="11266" width="12.375" bestFit="1" customWidth="1"/>
    <col min="11267" max="11267" width="8.625" bestFit="1" customWidth="1"/>
    <col min="11268" max="11268" width="12.375" bestFit="1" customWidth="1"/>
    <col min="11269" max="11269" width="22.25" bestFit="1" customWidth="1"/>
    <col min="11270" max="11270" width="8.625" bestFit="1" customWidth="1"/>
    <col min="11522" max="11522" width="12.375" bestFit="1" customWidth="1"/>
    <col min="11523" max="11523" width="8.625" bestFit="1" customWidth="1"/>
    <col min="11524" max="11524" width="12.375" bestFit="1" customWidth="1"/>
    <col min="11525" max="11525" width="22.25" bestFit="1" customWidth="1"/>
    <col min="11526" max="11526" width="8.625" bestFit="1" customWidth="1"/>
    <col min="11778" max="11778" width="12.375" bestFit="1" customWidth="1"/>
    <col min="11779" max="11779" width="8.625" bestFit="1" customWidth="1"/>
    <col min="11780" max="11780" width="12.375" bestFit="1" customWidth="1"/>
    <col min="11781" max="11781" width="22.25" bestFit="1" customWidth="1"/>
    <col min="11782" max="11782" width="8.625" bestFit="1" customWidth="1"/>
    <col min="12034" max="12034" width="12.375" bestFit="1" customWidth="1"/>
    <col min="12035" max="12035" width="8.625" bestFit="1" customWidth="1"/>
    <col min="12036" max="12036" width="12.375" bestFit="1" customWidth="1"/>
    <col min="12037" max="12037" width="22.25" bestFit="1" customWidth="1"/>
    <col min="12038" max="12038" width="8.625" bestFit="1" customWidth="1"/>
    <col min="12290" max="12290" width="12.375" bestFit="1" customWidth="1"/>
    <col min="12291" max="12291" width="8.625" bestFit="1" customWidth="1"/>
    <col min="12292" max="12292" width="12.375" bestFit="1" customWidth="1"/>
    <col min="12293" max="12293" width="22.25" bestFit="1" customWidth="1"/>
    <col min="12294" max="12294" width="8.625" bestFit="1" customWidth="1"/>
    <col min="12546" max="12546" width="12.375" bestFit="1" customWidth="1"/>
    <col min="12547" max="12547" width="8.625" bestFit="1" customWidth="1"/>
    <col min="12548" max="12548" width="12.375" bestFit="1" customWidth="1"/>
    <col min="12549" max="12549" width="22.25" bestFit="1" customWidth="1"/>
    <col min="12550" max="12550" width="8.625" bestFit="1" customWidth="1"/>
    <col min="12802" max="12802" width="12.375" bestFit="1" customWidth="1"/>
    <col min="12803" max="12803" width="8.625" bestFit="1" customWidth="1"/>
    <col min="12804" max="12804" width="12.375" bestFit="1" customWidth="1"/>
    <col min="12805" max="12805" width="22.25" bestFit="1" customWidth="1"/>
    <col min="12806" max="12806" width="8.625" bestFit="1" customWidth="1"/>
    <col min="13058" max="13058" width="12.375" bestFit="1" customWidth="1"/>
    <col min="13059" max="13059" width="8.625" bestFit="1" customWidth="1"/>
    <col min="13060" max="13060" width="12.375" bestFit="1" customWidth="1"/>
    <col min="13061" max="13061" width="22.25" bestFit="1" customWidth="1"/>
    <col min="13062" max="13062" width="8.625" bestFit="1" customWidth="1"/>
    <col min="13314" max="13314" width="12.375" bestFit="1" customWidth="1"/>
    <col min="13315" max="13315" width="8.625" bestFit="1" customWidth="1"/>
    <col min="13316" max="13316" width="12.375" bestFit="1" customWidth="1"/>
    <col min="13317" max="13317" width="22.25" bestFit="1" customWidth="1"/>
    <col min="13318" max="13318" width="8.625" bestFit="1" customWidth="1"/>
    <col min="13570" max="13570" width="12.375" bestFit="1" customWidth="1"/>
    <col min="13571" max="13571" width="8.625" bestFit="1" customWidth="1"/>
    <col min="13572" max="13572" width="12.375" bestFit="1" customWidth="1"/>
    <col min="13573" max="13573" width="22.25" bestFit="1" customWidth="1"/>
    <col min="13574" max="13574" width="8.625" bestFit="1" customWidth="1"/>
    <col min="13826" max="13826" width="12.375" bestFit="1" customWidth="1"/>
    <col min="13827" max="13827" width="8.625" bestFit="1" customWidth="1"/>
    <col min="13828" max="13828" width="12.375" bestFit="1" customWidth="1"/>
    <col min="13829" max="13829" width="22.25" bestFit="1" customWidth="1"/>
    <col min="13830" max="13830" width="8.625" bestFit="1" customWidth="1"/>
    <col min="14082" max="14082" width="12.375" bestFit="1" customWidth="1"/>
    <col min="14083" max="14083" width="8.625" bestFit="1" customWidth="1"/>
    <col min="14084" max="14084" width="12.375" bestFit="1" customWidth="1"/>
    <col min="14085" max="14085" width="22.25" bestFit="1" customWidth="1"/>
    <col min="14086" max="14086" width="8.625" bestFit="1" customWidth="1"/>
    <col min="14338" max="14338" width="12.375" bestFit="1" customWidth="1"/>
    <col min="14339" max="14339" width="8.625" bestFit="1" customWidth="1"/>
    <col min="14340" max="14340" width="12.375" bestFit="1" customWidth="1"/>
    <col min="14341" max="14341" width="22.25" bestFit="1" customWidth="1"/>
    <col min="14342" max="14342" width="8.625" bestFit="1" customWidth="1"/>
    <col min="14594" max="14594" width="12.375" bestFit="1" customWidth="1"/>
    <col min="14595" max="14595" width="8.625" bestFit="1" customWidth="1"/>
    <col min="14596" max="14596" width="12.375" bestFit="1" customWidth="1"/>
    <col min="14597" max="14597" width="22.25" bestFit="1" customWidth="1"/>
    <col min="14598" max="14598" width="8.625" bestFit="1" customWidth="1"/>
    <col min="14850" max="14850" width="12.375" bestFit="1" customWidth="1"/>
    <col min="14851" max="14851" width="8.625" bestFit="1" customWidth="1"/>
    <col min="14852" max="14852" width="12.375" bestFit="1" customWidth="1"/>
    <col min="14853" max="14853" width="22.25" bestFit="1" customWidth="1"/>
    <col min="14854" max="14854" width="8.625" bestFit="1" customWidth="1"/>
    <col min="15106" max="15106" width="12.375" bestFit="1" customWidth="1"/>
    <col min="15107" max="15107" width="8.625" bestFit="1" customWidth="1"/>
    <col min="15108" max="15108" width="12.375" bestFit="1" customWidth="1"/>
    <col min="15109" max="15109" width="22.25" bestFit="1" customWidth="1"/>
    <col min="15110" max="15110" width="8.625" bestFit="1" customWidth="1"/>
    <col min="15362" max="15362" width="12.375" bestFit="1" customWidth="1"/>
    <col min="15363" max="15363" width="8.625" bestFit="1" customWidth="1"/>
    <col min="15364" max="15364" width="12.375" bestFit="1" customWidth="1"/>
    <col min="15365" max="15365" width="22.25" bestFit="1" customWidth="1"/>
    <col min="15366" max="15366" width="8.625" bestFit="1" customWidth="1"/>
    <col min="15618" max="15618" width="12.375" bestFit="1" customWidth="1"/>
    <col min="15619" max="15619" width="8.625" bestFit="1" customWidth="1"/>
    <col min="15620" max="15620" width="12.375" bestFit="1" customWidth="1"/>
    <col min="15621" max="15621" width="22.25" bestFit="1" customWidth="1"/>
    <col min="15622" max="15622" width="8.625" bestFit="1" customWidth="1"/>
    <col min="15874" max="15874" width="12.375" bestFit="1" customWidth="1"/>
    <col min="15875" max="15875" width="8.625" bestFit="1" customWidth="1"/>
    <col min="15876" max="15876" width="12.375" bestFit="1" customWidth="1"/>
    <col min="15877" max="15877" width="22.25" bestFit="1" customWidth="1"/>
    <col min="15878" max="15878" width="8.625" bestFit="1" customWidth="1"/>
    <col min="16130" max="16130" width="12.375" bestFit="1" customWidth="1"/>
    <col min="16131" max="16131" width="8.625" bestFit="1" customWidth="1"/>
    <col min="16132" max="16132" width="12.375" bestFit="1" customWidth="1"/>
    <col min="16133" max="16133" width="22.25" bestFit="1" customWidth="1"/>
    <col min="16134" max="16134" width="8.625" bestFit="1" customWidth="1"/>
  </cols>
  <sheetData>
    <row r="1" spans="1:5">
      <c r="A1" t="s">
        <v>11</v>
      </c>
      <c r="B1" t="s">
        <v>12</v>
      </c>
      <c r="C1" t="s">
        <v>13</v>
      </c>
      <c r="D1" t="s">
        <v>317</v>
      </c>
      <c r="E1" t="s">
        <v>318</v>
      </c>
    </row>
    <row r="2" spans="1:5">
      <c r="A2" t="s">
        <v>275</v>
      </c>
      <c r="B2" t="s">
        <v>276</v>
      </c>
      <c r="C2" t="s">
        <v>14</v>
      </c>
      <c r="D2" t="s">
        <v>15</v>
      </c>
      <c r="E2" t="s">
        <v>16</v>
      </c>
    </row>
    <row r="3" spans="1:5">
      <c r="A3" t="s">
        <v>277</v>
      </c>
      <c r="B3" t="s">
        <v>17</v>
      </c>
      <c r="C3" t="s">
        <v>18</v>
      </c>
      <c r="D3" t="s">
        <v>19</v>
      </c>
      <c r="E3" t="s">
        <v>20</v>
      </c>
    </row>
    <row r="4" spans="1:5">
      <c r="A4" t="s">
        <v>278</v>
      </c>
      <c r="B4" t="s">
        <v>21</v>
      </c>
      <c r="C4" t="s">
        <v>22</v>
      </c>
      <c r="D4" t="s">
        <v>23</v>
      </c>
      <c r="E4" t="s">
        <v>24</v>
      </c>
    </row>
    <row r="5" spans="1:5">
      <c r="A5" t="s">
        <v>25</v>
      </c>
      <c r="B5" t="s">
        <v>26</v>
      </c>
      <c r="C5" t="s">
        <v>279</v>
      </c>
      <c r="D5" t="s">
        <v>27</v>
      </c>
      <c r="E5" t="s">
        <v>28</v>
      </c>
    </row>
    <row r="6" spans="1:5">
      <c r="A6" t="s">
        <v>280</v>
      </c>
      <c r="B6" t="s">
        <v>281</v>
      </c>
      <c r="C6" t="s">
        <v>282</v>
      </c>
      <c r="D6" t="s">
        <v>29</v>
      </c>
      <c r="E6" t="s">
        <v>30</v>
      </c>
    </row>
    <row r="7" spans="1:5">
      <c r="A7" t="s">
        <v>283</v>
      </c>
      <c r="D7" t="s">
        <v>31</v>
      </c>
      <c r="E7" t="s">
        <v>32</v>
      </c>
    </row>
    <row r="8" spans="1:5">
      <c r="D8" t="s">
        <v>33</v>
      </c>
      <c r="E8" t="s">
        <v>320</v>
      </c>
    </row>
    <row r="9" spans="1:5">
      <c r="D9" t="s">
        <v>319</v>
      </c>
    </row>
  </sheetData>
  <phoneticPr fontId="8"/>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0E88C-8D3C-47EB-B012-BAEE25F95007}">
  <sheetPr>
    <pageSetUpPr fitToPage="1"/>
  </sheetPr>
  <dimension ref="A1:J182"/>
  <sheetViews>
    <sheetView view="pageBreakPreview" topLeftCell="A142" zoomScale="90" zoomScaleNormal="90" zoomScaleSheetLayoutView="90" workbookViewId="0">
      <selection activeCell="H143" sqref="H143"/>
    </sheetView>
  </sheetViews>
  <sheetFormatPr defaultColWidth="8.125" defaultRowHeight="24" customHeight="1"/>
  <cols>
    <col min="1" max="1" width="16.625" style="22" bestFit="1" customWidth="1"/>
    <col min="2" max="2" width="2.75" style="22" customWidth="1"/>
    <col min="3" max="4" width="11.25" style="22" customWidth="1"/>
    <col min="5" max="5" width="2.75" style="538" bestFit="1" customWidth="1"/>
    <col min="6" max="6" width="11.25" style="22" customWidth="1"/>
    <col min="7" max="7" width="2.75" style="538" bestFit="1" customWidth="1"/>
    <col min="8" max="10" width="11.25" style="22" customWidth="1"/>
    <col min="11" max="256" width="8.125" style="22"/>
    <col min="257" max="257" width="11.25" style="22" customWidth="1"/>
    <col min="258" max="258" width="2.75" style="22" customWidth="1"/>
    <col min="259" max="260" width="11.25" style="22" customWidth="1"/>
    <col min="261" max="261" width="2.75" style="22" bestFit="1" customWidth="1"/>
    <col min="262" max="262" width="11.25" style="22" customWidth="1"/>
    <col min="263" max="263" width="2.75" style="22" bestFit="1" customWidth="1"/>
    <col min="264" max="266" width="11.25" style="22" customWidth="1"/>
    <col min="267" max="512" width="8.125" style="22"/>
    <col min="513" max="513" width="11.25" style="22" customWidth="1"/>
    <col min="514" max="514" width="2.75" style="22" customWidth="1"/>
    <col min="515" max="516" width="11.25" style="22" customWidth="1"/>
    <col min="517" max="517" width="2.75" style="22" bestFit="1" customWidth="1"/>
    <col min="518" max="518" width="11.25" style="22" customWidth="1"/>
    <col min="519" max="519" width="2.75" style="22" bestFit="1" customWidth="1"/>
    <col min="520" max="522" width="11.25" style="22" customWidth="1"/>
    <col min="523" max="768" width="8.125" style="22"/>
    <col min="769" max="769" width="11.25" style="22" customWidth="1"/>
    <col min="770" max="770" width="2.75" style="22" customWidth="1"/>
    <col min="771" max="772" width="11.25" style="22" customWidth="1"/>
    <col min="773" max="773" width="2.75" style="22" bestFit="1" customWidth="1"/>
    <col min="774" max="774" width="11.25" style="22" customWidth="1"/>
    <col min="775" max="775" width="2.75" style="22" bestFit="1" customWidth="1"/>
    <col min="776" max="778" width="11.25" style="22" customWidth="1"/>
    <col min="779" max="1024" width="8.125" style="22"/>
    <col min="1025" max="1025" width="11.25" style="22" customWidth="1"/>
    <col min="1026" max="1026" width="2.75" style="22" customWidth="1"/>
    <col min="1027" max="1028" width="11.25" style="22" customWidth="1"/>
    <col min="1029" max="1029" width="2.75" style="22" bestFit="1" customWidth="1"/>
    <col min="1030" max="1030" width="11.25" style="22" customWidth="1"/>
    <col min="1031" max="1031" width="2.75" style="22" bestFit="1" customWidth="1"/>
    <col min="1032" max="1034" width="11.25" style="22" customWidth="1"/>
    <col min="1035" max="1280" width="8.125" style="22"/>
    <col min="1281" max="1281" width="11.25" style="22" customWidth="1"/>
    <col min="1282" max="1282" width="2.75" style="22" customWidth="1"/>
    <col min="1283" max="1284" width="11.25" style="22" customWidth="1"/>
    <col min="1285" max="1285" width="2.75" style="22" bestFit="1" customWidth="1"/>
    <col min="1286" max="1286" width="11.25" style="22" customWidth="1"/>
    <col min="1287" max="1287" width="2.75" style="22" bestFit="1" customWidth="1"/>
    <col min="1288" max="1290" width="11.25" style="22" customWidth="1"/>
    <col min="1291" max="1536" width="8.125" style="22"/>
    <col min="1537" max="1537" width="11.25" style="22" customWidth="1"/>
    <col min="1538" max="1538" width="2.75" style="22" customWidth="1"/>
    <col min="1539" max="1540" width="11.25" style="22" customWidth="1"/>
    <col min="1541" max="1541" width="2.75" style="22" bestFit="1" customWidth="1"/>
    <col min="1542" max="1542" width="11.25" style="22" customWidth="1"/>
    <col min="1543" max="1543" width="2.75" style="22" bestFit="1" customWidth="1"/>
    <col min="1544" max="1546" width="11.25" style="22" customWidth="1"/>
    <col min="1547" max="1792" width="8.125" style="22"/>
    <col min="1793" max="1793" width="11.25" style="22" customWidth="1"/>
    <col min="1794" max="1794" width="2.75" style="22" customWidth="1"/>
    <col min="1795" max="1796" width="11.25" style="22" customWidth="1"/>
    <col min="1797" max="1797" width="2.75" style="22" bestFit="1" customWidth="1"/>
    <col min="1798" max="1798" width="11.25" style="22" customWidth="1"/>
    <col min="1799" max="1799" width="2.75" style="22" bestFit="1" customWidth="1"/>
    <col min="1800" max="1802" width="11.25" style="22" customWidth="1"/>
    <col min="1803" max="2048" width="8.125" style="22"/>
    <col min="2049" max="2049" width="11.25" style="22" customWidth="1"/>
    <col min="2050" max="2050" width="2.75" style="22" customWidth="1"/>
    <col min="2051" max="2052" width="11.25" style="22" customWidth="1"/>
    <col min="2053" max="2053" width="2.75" style="22" bestFit="1" customWidth="1"/>
    <col min="2054" max="2054" width="11.25" style="22" customWidth="1"/>
    <col min="2055" max="2055" width="2.75" style="22" bestFit="1" customWidth="1"/>
    <col min="2056" max="2058" width="11.25" style="22" customWidth="1"/>
    <col min="2059" max="2304" width="8.125" style="22"/>
    <col min="2305" max="2305" width="11.25" style="22" customWidth="1"/>
    <col min="2306" max="2306" width="2.75" style="22" customWidth="1"/>
    <col min="2307" max="2308" width="11.25" style="22" customWidth="1"/>
    <col min="2309" max="2309" width="2.75" style="22" bestFit="1" customWidth="1"/>
    <col min="2310" max="2310" width="11.25" style="22" customWidth="1"/>
    <col min="2311" max="2311" width="2.75" style="22" bestFit="1" customWidth="1"/>
    <col min="2312" max="2314" width="11.25" style="22" customWidth="1"/>
    <col min="2315" max="2560" width="8.125" style="22"/>
    <col min="2561" max="2561" width="11.25" style="22" customWidth="1"/>
    <col min="2562" max="2562" width="2.75" style="22" customWidth="1"/>
    <col min="2563" max="2564" width="11.25" style="22" customWidth="1"/>
    <col min="2565" max="2565" width="2.75" style="22" bestFit="1" customWidth="1"/>
    <col min="2566" max="2566" width="11.25" style="22" customWidth="1"/>
    <col min="2567" max="2567" width="2.75" style="22" bestFit="1" customWidth="1"/>
    <col min="2568" max="2570" width="11.25" style="22" customWidth="1"/>
    <col min="2571" max="2816" width="8.125" style="22"/>
    <col min="2817" max="2817" width="11.25" style="22" customWidth="1"/>
    <col min="2818" max="2818" width="2.75" style="22" customWidth="1"/>
    <col min="2819" max="2820" width="11.25" style="22" customWidth="1"/>
    <col min="2821" max="2821" width="2.75" style="22" bestFit="1" customWidth="1"/>
    <col min="2822" max="2822" width="11.25" style="22" customWidth="1"/>
    <col min="2823" max="2823" width="2.75" style="22" bestFit="1" customWidth="1"/>
    <col min="2824" max="2826" width="11.25" style="22" customWidth="1"/>
    <col min="2827" max="3072" width="8.125" style="22"/>
    <col min="3073" max="3073" width="11.25" style="22" customWidth="1"/>
    <col min="3074" max="3074" width="2.75" style="22" customWidth="1"/>
    <col min="3075" max="3076" width="11.25" style="22" customWidth="1"/>
    <col min="3077" max="3077" width="2.75" style="22" bestFit="1" customWidth="1"/>
    <col min="3078" max="3078" width="11.25" style="22" customWidth="1"/>
    <col min="3079" max="3079" width="2.75" style="22" bestFit="1" customWidth="1"/>
    <col min="3080" max="3082" width="11.25" style="22" customWidth="1"/>
    <col min="3083" max="3328" width="8.125" style="22"/>
    <col min="3329" max="3329" width="11.25" style="22" customWidth="1"/>
    <col min="3330" max="3330" width="2.75" style="22" customWidth="1"/>
    <col min="3331" max="3332" width="11.25" style="22" customWidth="1"/>
    <col min="3333" max="3333" width="2.75" style="22" bestFit="1" customWidth="1"/>
    <col min="3334" max="3334" width="11.25" style="22" customWidth="1"/>
    <col min="3335" max="3335" width="2.75" style="22" bestFit="1" customWidth="1"/>
    <col min="3336" max="3338" width="11.25" style="22" customWidth="1"/>
    <col min="3339" max="3584" width="8.125" style="22"/>
    <col min="3585" max="3585" width="11.25" style="22" customWidth="1"/>
    <col min="3586" max="3586" width="2.75" style="22" customWidth="1"/>
    <col min="3587" max="3588" width="11.25" style="22" customWidth="1"/>
    <col min="3589" max="3589" width="2.75" style="22" bestFit="1" customWidth="1"/>
    <col min="3590" max="3590" width="11.25" style="22" customWidth="1"/>
    <col min="3591" max="3591" width="2.75" style="22" bestFit="1" customWidth="1"/>
    <col min="3592" max="3594" width="11.25" style="22" customWidth="1"/>
    <col min="3595" max="3840" width="8.125" style="22"/>
    <col min="3841" max="3841" width="11.25" style="22" customWidth="1"/>
    <col min="3842" max="3842" width="2.75" style="22" customWidth="1"/>
    <col min="3843" max="3844" width="11.25" style="22" customWidth="1"/>
    <col min="3845" max="3845" width="2.75" style="22" bestFit="1" customWidth="1"/>
    <col min="3846" max="3846" width="11.25" style="22" customWidth="1"/>
    <col min="3847" max="3847" width="2.75" style="22" bestFit="1" customWidth="1"/>
    <col min="3848" max="3850" width="11.25" style="22" customWidth="1"/>
    <col min="3851" max="4096" width="8.125" style="22"/>
    <col min="4097" max="4097" width="11.25" style="22" customWidth="1"/>
    <col min="4098" max="4098" width="2.75" style="22" customWidth="1"/>
    <col min="4099" max="4100" width="11.25" style="22" customWidth="1"/>
    <col min="4101" max="4101" width="2.75" style="22" bestFit="1" customWidth="1"/>
    <col min="4102" max="4102" width="11.25" style="22" customWidth="1"/>
    <col min="4103" max="4103" width="2.75" style="22" bestFit="1" customWidth="1"/>
    <col min="4104" max="4106" width="11.25" style="22" customWidth="1"/>
    <col min="4107" max="4352" width="8.125" style="22"/>
    <col min="4353" max="4353" width="11.25" style="22" customWidth="1"/>
    <col min="4354" max="4354" width="2.75" style="22" customWidth="1"/>
    <col min="4355" max="4356" width="11.25" style="22" customWidth="1"/>
    <col min="4357" max="4357" width="2.75" style="22" bestFit="1" customWidth="1"/>
    <col min="4358" max="4358" width="11.25" style="22" customWidth="1"/>
    <col min="4359" max="4359" width="2.75" style="22" bestFit="1" customWidth="1"/>
    <col min="4360" max="4362" width="11.25" style="22" customWidth="1"/>
    <col min="4363" max="4608" width="8.125" style="22"/>
    <col min="4609" max="4609" width="11.25" style="22" customWidth="1"/>
    <col min="4610" max="4610" width="2.75" style="22" customWidth="1"/>
    <col min="4611" max="4612" width="11.25" style="22" customWidth="1"/>
    <col min="4613" max="4613" width="2.75" style="22" bestFit="1" customWidth="1"/>
    <col min="4614" max="4614" width="11.25" style="22" customWidth="1"/>
    <col min="4615" max="4615" width="2.75" style="22" bestFit="1" customWidth="1"/>
    <col min="4616" max="4618" width="11.25" style="22" customWidth="1"/>
    <col min="4619" max="4864" width="8.125" style="22"/>
    <col min="4865" max="4865" width="11.25" style="22" customWidth="1"/>
    <col min="4866" max="4866" width="2.75" style="22" customWidth="1"/>
    <col min="4867" max="4868" width="11.25" style="22" customWidth="1"/>
    <col min="4869" max="4869" width="2.75" style="22" bestFit="1" customWidth="1"/>
    <col min="4870" max="4870" width="11.25" style="22" customWidth="1"/>
    <col min="4871" max="4871" width="2.75" style="22" bestFit="1" customWidth="1"/>
    <col min="4872" max="4874" width="11.25" style="22" customWidth="1"/>
    <col min="4875" max="5120" width="8.125" style="22"/>
    <col min="5121" max="5121" width="11.25" style="22" customWidth="1"/>
    <col min="5122" max="5122" width="2.75" style="22" customWidth="1"/>
    <col min="5123" max="5124" width="11.25" style="22" customWidth="1"/>
    <col min="5125" max="5125" width="2.75" style="22" bestFit="1" customWidth="1"/>
    <col min="5126" max="5126" width="11.25" style="22" customWidth="1"/>
    <col min="5127" max="5127" width="2.75" style="22" bestFit="1" customWidth="1"/>
    <col min="5128" max="5130" width="11.25" style="22" customWidth="1"/>
    <col min="5131" max="5376" width="8.125" style="22"/>
    <col min="5377" max="5377" width="11.25" style="22" customWidth="1"/>
    <col min="5378" max="5378" width="2.75" style="22" customWidth="1"/>
    <col min="5379" max="5380" width="11.25" style="22" customWidth="1"/>
    <col min="5381" max="5381" width="2.75" style="22" bestFit="1" customWidth="1"/>
    <col min="5382" max="5382" width="11.25" style="22" customWidth="1"/>
    <col min="5383" max="5383" width="2.75" style="22" bestFit="1" customWidth="1"/>
    <col min="5384" max="5386" width="11.25" style="22" customWidth="1"/>
    <col min="5387" max="5632" width="8.125" style="22"/>
    <col min="5633" max="5633" width="11.25" style="22" customWidth="1"/>
    <col min="5634" max="5634" width="2.75" style="22" customWidth="1"/>
    <col min="5635" max="5636" width="11.25" style="22" customWidth="1"/>
    <col min="5637" max="5637" width="2.75" style="22" bestFit="1" customWidth="1"/>
    <col min="5638" max="5638" width="11.25" style="22" customWidth="1"/>
    <col min="5639" max="5639" width="2.75" style="22" bestFit="1" customWidth="1"/>
    <col min="5640" max="5642" width="11.25" style="22" customWidth="1"/>
    <col min="5643" max="5888" width="8.125" style="22"/>
    <col min="5889" max="5889" width="11.25" style="22" customWidth="1"/>
    <col min="5890" max="5890" width="2.75" style="22" customWidth="1"/>
    <col min="5891" max="5892" width="11.25" style="22" customWidth="1"/>
    <col min="5893" max="5893" width="2.75" style="22" bestFit="1" customWidth="1"/>
    <col min="5894" max="5894" width="11.25" style="22" customWidth="1"/>
    <col min="5895" max="5895" width="2.75" style="22" bestFit="1" customWidth="1"/>
    <col min="5896" max="5898" width="11.25" style="22" customWidth="1"/>
    <col min="5899" max="6144" width="8.125" style="22"/>
    <col min="6145" max="6145" width="11.25" style="22" customWidth="1"/>
    <col min="6146" max="6146" width="2.75" style="22" customWidth="1"/>
    <col min="6147" max="6148" width="11.25" style="22" customWidth="1"/>
    <col min="6149" max="6149" width="2.75" style="22" bestFit="1" customWidth="1"/>
    <col min="6150" max="6150" width="11.25" style="22" customWidth="1"/>
    <col min="6151" max="6151" width="2.75" style="22" bestFit="1" customWidth="1"/>
    <col min="6152" max="6154" width="11.25" style="22" customWidth="1"/>
    <col min="6155" max="6400" width="8.125" style="22"/>
    <col min="6401" max="6401" width="11.25" style="22" customWidth="1"/>
    <col min="6402" max="6402" width="2.75" style="22" customWidth="1"/>
    <col min="6403" max="6404" width="11.25" style="22" customWidth="1"/>
    <col min="6405" max="6405" width="2.75" style="22" bestFit="1" customWidth="1"/>
    <col min="6406" max="6406" width="11.25" style="22" customWidth="1"/>
    <col min="6407" max="6407" width="2.75" style="22" bestFit="1" customWidth="1"/>
    <col min="6408" max="6410" width="11.25" style="22" customWidth="1"/>
    <col min="6411" max="6656" width="8.125" style="22"/>
    <col min="6657" max="6657" width="11.25" style="22" customWidth="1"/>
    <col min="6658" max="6658" width="2.75" style="22" customWidth="1"/>
    <col min="6659" max="6660" width="11.25" style="22" customWidth="1"/>
    <col min="6661" max="6661" width="2.75" style="22" bestFit="1" customWidth="1"/>
    <col min="6662" max="6662" width="11.25" style="22" customWidth="1"/>
    <col min="6663" max="6663" width="2.75" style="22" bestFit="1" customWidth="1"/>
    <col min="6664" max="6666" width="11.25" style="22" customWidth="1"/>
    <col min="6667" max="6912" width="8.125" style="22"/>
    <col min="6913" max="6913" width="11.25" style="22" customWidth="1"/>
    <col min="6914" max="6914" width="2.75" style="22" customWidth="1"/>
    <col min="6915" max="6916" width="11.25" style="22" customWidth="1"/>
    <col min="6917" max="6917" width="2.75" style="22" bestFit="1" customWidth="1"/>
    <col min="6918" max="6918" width="11.25" style="22" customWidth="1"/>
    <col min="6919" max="6919" width="2.75" style="22" bestFit="1" customWidth="1"/>
    <col min="6920" max="6922" width="11.25" style="22" customWidth="1"/>
    <col min="6923" max="7168" width="8.125" style="22"/>
    <col min="7169" max="7169" width="11.25" style="22" customWidth="1"/>
    <col min="7170" max="7170" width="2.75" style="22" customWidth="1"/>
    <col min="7171" max="7172" width="11.25" style="22" customWidth="1"/>
    <col min="7173" max="7173" width="2.75" style="22" bestFit="1" customWidth="1"/>
    <col min="7174" max="7174" width="11.25" style="22" customWidth="1"/>
    <col min="7175" max="7175" width="2.75" style="22" bestFit="1" customWidth="1"/>
    <col min="7176" max="7178" width="11.25" style="22" customWidth="1"/>
    <col min="7179" max="7424" width="8.125" style="22"/>
    <col min="7425" max="7425" width="11.25" style="22" customWidth="1"/>
    <col min="7426" max="7426" width="2.75" style="22" customWidth="1"/>
    <col min="7427" max="7428" width="11.25" style="22" customWidth="1"/>
    <col min="7429" max="7429" width="2.75" style="22" bestFit="1" customWidth="1"/>
    <col min="7430" max="7430" width="11.25" style="22" customWidth="1"/>
    <col min="7431" max="7431" width="2.75" style="22" bestFit="1" customWidth="1"/>
    <col min="7432" max="7434" width="11.25" style="22" customWidth="1"/>
    <col min="7435" max="7680" width="8.125" style="22"/>
    <col min="7681" max="7681" width="11.25" style="22" customWidth="1"/>
    <col min="7682" max="7682" width="2.75" style="22" customWidth="1"/>
    <col min="7683" max="7684" width="11.25" style="22" customWidth="1"/>
    <col min="7685" max="7685" width="2.75" style="22" bestFit="1" customWidth="1"/>
    <col min="7686" max="7686" width="11.25" style="22" customWidth="1"/>
    <col min="7687" max="7687" width="2.75" style="22" bestFit="1" customWidth="1"/>
    <col min="7688" max="7690" width="11.25" style="22" customWidth="1"/>
    <col min="7691" max="7936" width="8.125" style="22"/>
    <col min="7937" max="7937" width="11.25" style="22" customWidth="1"/>
    <col min="7938" max="7938" width="2.75" style="22" customWidth="1"/>
    <col min="7939" max="7940" width="11.25" style="22" customWidth="1"/>
    <col min="7941" max="7941" width="2.75" style="22" bestFit="1" customWidth="1"/>
    <col min="7942" max="7942" width="11.25" style="22" customWidth="1"/>
    <col min="7943" max="7943" width="2.75" style="22" bestFit="1" customWidth="1"/>
    <col min="7944" max="7946" width="11.25" style="22" customWidth="1"/>
    <col min="7947" max="8192" width="8.125" style="22"/>
    <col min="8193" max="8193" width="11.25" style="22" customWidth="1"/>
    <col min="8194" max="8194" width="2.75" style="22" customWidth="1"/>
    <col min="8195" max="8196" width="11.25" style="22" customWidth="1"/>
    <col min="8197" max="8197" width="2.75" style="22" bestFit="1" customWidth="1"/>
    <col min="8198" max="8198" width="11.25" style="22" customWidth="1"/>
    <col min="8199" max="8199" width="2.75" style="22" bestFit="1" customWidth="1"/>
    <col min="8200" max="8202" width="11.25" style="22" customWidth="1"/>
    <col min="8203" max="8448" width="8.125" style="22"/>
    <col min="8449" max="8449" width="11.25" style="22" customWidth="1"/>
    <col min="8450" max="8450" width="2.75" style="22" customWidth="1"/>
    <col min="8451" max="8452" width="11.25" style="22" customWidth="1"/>
    <col min="8453" max="8453" width="2.75" style="22" bestFit="1" customWidth="1"/>
    <col min="8454" max="8454" width="11.25" style="22" customWidth="1"/>
    <col min="8455" max="8455" width="2.75" style="22" bestFit="1" customWidth="1"/>
    <col min="8456" max="8458" width="11.25" style="22" customWidth="1"/>
    <col min="8459" max="8704" width="8.125" style="22"/>
    <col min="8705" max="8705" width="11.25" style="22" customWidth="1"/>
    <col min="8706" max="8706" width="2.75" style="22" customWidth="1"/>
    <col min="8707" max="8708" width="11.25" style="22" customWidth="1"/>
    <col min="8709" max="8709" width="2.75" style="22" bestFit="1" customWidth="1"/>
    <col min="8710" max="8710" width="11.25" style="22" customWidth="1"/>
    <col min="8711" max="8711" width="2.75" style="22" bestFit="1" customWidth="1"/>
    <col min="8712" max="8714" width="11.25" style="22" customWidth="1"/>
    <col min="8715" max="8960" width="8.125" style="22"/>
    <col min="8961" max="8961" width="11.25" style="22" customWidth="1"/>
    <col min="8962" max="8962" width="2.75" style="22" customWidth="1"/>
    <col min="8963" max="8964" width="11.25" style="22" customWidth="1"/>
    <col min="8965" max="8965" width="2.75" style="22" bestFit="1" customWidth="1"/>
    <col min="8966" max="8966" width="11.25" style="22" customWidth="1"/>
    <col min="8967" max="8967" width="2.75" style="22" bestFit="1" customWidth="1"/>
    <col min="8968" max="8970" width="11.25" style="22" customWidth="1"/>
    <col min="8971" max="9216" width="8.125" style="22"/>
    <col min="9217" max="9217" width="11.25" style="22" customWidth="1"/>
    <col min="9218" max="9218" width="2.75" style="22" customWidth="1"/>
    <col min="9219" max="9220" width="11.25" style="22" customWidth="1"/>
    <col min="9221" max="9221" width="2.75" style="22" bestFit="1" customWidth="1"/>
    <col min="9222" max="9222" width="11.25" style="22" customWidth="1"/>
    <col min="9223" max="9223" width="2.75" style="22" bestFit="1" customWidth="1"/>
    <col min="9224" max="9226" width="11.25" style="22" customWidth="1"/>
    <col min="9227" max="9472" width="8.125" style="22"/>
    <col min="9473" max="9473" width="11.25" style="22" customWidth="1"/>
    <col min="9474" max="9474" width="2.75" style="22" customWidth="1"/>
    <col min="9475" max="9476" width="11.25" style="22" customWidth="1"/>
    <col min="9477" max="9477" width="2.75" style="22" bestFit="1" customWidth="1"/>
    <col min="9478" max="9478" width="11.25" style="22" customWidth="1"/>
    <col min="9479" max="9479" width="2.75" style="22" bestFit="1" customWidth="1"/>
    <col min="9480" max="9482" width="11.25" style="22" customWidth="1"/>
    <col min="9483" max="9728" width="8.125" style="22"/>
    <col min="9729" max="9729" width="11.25" style="22" customWidth="1"/>
    <col min="9730" max="9730" width="2.75" style="22" customWidth="1"/>
    <col min="9731" max="9732" width="11.25" style="22" customWidth="1"/>
    <col min="9733" max="9733" width="2.75" style="22" bestFit="1" customWidth="1"/>
    <col min="9734" max="9734" width="11.25" style="22" customWidth="1"/>
    <col min="9735" max="9735" width="2.75" style="22" bestFit="1" customWidth="1"/>
    <col min="9736" max="9738" width="11.25" style="22" customWidth="1"/>
    <col min="9739" max="9984" width="8.125" style="22"/>
    <col min="9985" max="9985" width="11.25" style="22" customWidth="1"/>
    <col min="9986" max="9986" width="2.75" style="22" customWidth="1"/>
    <col min="9987" max="9988" width="11.25" style="22" customWidth="1"/>
    <col min="9989" max="9989" width="2.75" style="22" bestFit="1" customWidth="1"/>
    <col min="9990" max="9990" width="11.25" style="22" customWidth="1"/>
    <col min="9991" max="9991" width="2.75" style="22" bestFit="1" customWidth="1"/>
    <col min="9992" max="9994" width="11.25" style="22" customWidth="1"/>
    <col min="9995" max="10240" width="8.125" style="22"/>
    <col min="10241" max="10241" width="11.25" style="22" customWidth="1"/>
    <col min="10242" max="10242" width="2.75" style="22" customWidth="1"/>
    <col min="10243" max="10244" width="11.25" style="22" customWidth="1"/>
    <col min="10245" max="10245" width="2.75" style="22" bestFit="1" customWidth="1"/>
    <col min="10246" max="10246" width="11.25" style="22" customWidth="1"/>
    <col min="10247" max="10247" width="2.75" style="22" bestFit="1" customWidth="1"/>
    <col min="10248" max="10250" width="11.25" style="22" customWidth="1"/>
    <col min="10251" max="10496" width="8.125" style="22"/>
    <col min="10497" max="10497" width="11.25" style="22" customWidth="1"/>
    <col min="10498" max="10498" width="2.75" style="22" customWidth="1"/>
    <col min="10499" max="10500" width="11.25" style="22" customWidth="1"/>
    <col min="10501" max="10501" width="2.75" style="22" bestFit="1" customWidth="1"/>
    <col min="10502" max="10502" width="11.25" style="22" customWidth="1"/>
    <col min="10503" max="10503" width="2.75" style="22" bestFit="1" customWidth="1"/>
    <col min="10504" max="10506" width="11.25" style="22" customWidth="1"/>
    <col min="10507" max="10752" width="8.125" style="22"/>
    <col min="10753" max="10753" width="11.25" style="22" customWidth="1"/>
    <col min="10754" max="10754" width="2.75" style="22" customWidth="1"/>
    <col min="10755" max="10756" width="11.25" style="22" customWidth="1"/>
    <col min="10757" max="10757" width="2.75" style="22" bestFit="1" customWidth="1"/>
    <col min="10758" max="10758" width="11.25" style="22" customWidth="1"/>
    <col min="10759" max="10759" width="2.75" style="22" bestFit="1" customWidth="1"/>
    <col min="10760" max="10762" width="11.25" style="22" customWidth="1"/>
    <col min="10763" max="11008" width="8.125" style="22"/>
    <col min="11009" max="11009" width="11.25" style="22" customWidth="1"/>
    <col min="11010" max="11010" width="2.75" style="22" customWidth="1"/>
    <col min="11011" max="11012" width="11.25" style="22" customWidth="1"/>
    <col min="11013" max="11013" width="2.75" style="22" bestFit="1" customWidth="1"/>
    <col min="11014" max="11014" width="11.25" style="22" customWidth="1"/>
    <col min="11015" max="11015" width="2.75" style="22" bestFit="1" customWidth="1"/>
    <col min="11016" max="11018" width="11.25" style="22" customWidth="1"/>
    <col min="11019" max="11264" width="8.125" style="22"/>
    <col min="11265" max="11265" width="11.25" style="22" customWidth="1"/>
    <col min="11266" max="11266" width="2.75" style="22" customWidth="1"/>
    <col min="11267" max="11268" width="11.25" style="22" customWidth="1"/>
    <col min="11269" max="11269" width="2.75" style="22" bestFit="1" customWidth="1"/>
    <col min="11270" max="11270" width="11.25" style="22" customWidth="1"/>
    <col min="11271" max="11271" width="2.75" style="22" bestFit="1" customWidth="1"/>
    <col min="11272" max="11274" width="11.25" style="22" customWidth="1"/>
    <col min="11275" max="11520" width="8.125" style="22"/>
    <col min="11521" max="11521" width="11.25" style="22" customWidth="1"/>
    <col min="11522" max="11522" width="2.75" style="22" customWidth="1"/>
    <col min="11523" max="11524" width="11.25" style="22" customWidth="1"/>
    <col min="11525" max="11525" width="2.75" style="22" bestFit="1" customWidth="1"/>
    <col min="11526" max="11526" width="11.25" style="22" customWidth="1"/>
    <col min="11527" max="11527" width="2.75" style="22" bestFit="1" customWidth="1"/>
    <col min="11528" max="11530" width="11.25" style="22" customWidth="1"/>
    <col min="11531" max="11776" width="8.125" style="22"/>
    <col min="11777" max="11777" width="11.25" style="22" customWidth="1"/>
    <col min="11778" max="11778" width="2.75" style="22" customWidth="1"/>
    <col min="11779" max="11780" width="11.25" style="22" customWidth="1"/>
    <col min="11781" max="11781" width="2.75" style="22" bestFit="1" customWidth="1"/>
    <col min="11782" max="11782" width="11.25" style="22" customWidth="1"/>
    <col min="11783" max="11783" width="2.75" style="22" bestFit="1" customWidth="1"/>
    <col min="11784" max="11786" width="11.25" style="22" customWidth="1"/>
    <col min="11787" max="12032" width="8.125" style="22"/>
    <col min="12033" max="12033" width="11.25" style="22" customWidth="1"/>
    <col min="12034" max="12034" width="2.75" style="22" customWidth="1"/>
    <col min="12035" max="12036" width="11.25" style="22" customWidth="1"/>
    <col min="12037" max="12037" width="2.75" style="22" bestFit="1" customWidth="1"/>
    <col min="12038" max="12038" width="11.25" style="22" customWidth="1"/>
    <col min="12039" max="12039" width="2.75" style="22" bestFit="1" customWidth="1"/>
    <col min="12040" max="12042" width="11.25" style="22" customWidth="1"/>
    <col min="12043" max="12288" width="8.125" style="22"/>
    <col min="12289" max="12289" width="11.25" style="22" customWidth="1"/>
    <col min="12290" max="12290" width="2.75" style="22" customWidth="1"/>
    <col min="12291" max="12292" width="11.25" style="22" customWidth="1"/>
    <col min="12293" max="12293" width="2.75" style="22" bestFit="1" customWidth="1"/>
    <col min="12294" max="12294" width="11.25" style="22" customWidth="1"/>
    <col min="12295" max="12295" width="2.75" style="22" bestFit="1" customWidth="1"/>
    <col min="12296" max="12298" width="11.25" style="22" customWidth="1"/>
    <col min="12299" max="12544" width="8.125" style="22"/>
    <col min="12545" max="12545" width="11.25" style="22" customWidth="1"/>
    <col min="12546" max="12546" width="2.75" style="22" customWidth="1"/>
    <col min="12547" max="12548" width="11.25" style="22" customWidth="1"/>
    <col min="12549" max="12549" width="2.75" style="22" bestFit="1" customWidth="1"/>
    <col min="12550" max="12550" width="11.25" style="22" customWidth="1"/>
    <col min="12551" max="12551" width="2.75" style="22" bestFit="1" customWidth="1"/>
    <col min="12552" max="12554" width="11.25" style="22" customWidth="1"/>
    <col min="12555" max="12800" width="8.125" style="22"/>
    <col min="12801" max="12801" width="11.25" style="22" customWidth="1"/>
    <col min="12802" max="12802" width="2.75" style="22" customWidth="1"/>
    <col min="12803" max="12804" width="11.25" style="22" customWidth="1"/>
    <col min="12805" max="12805" width="2.75" style="22" bestFit="1" customWidth="1"/>
    <col min="12806" max="12806" width="11.25" style="22" customWidth="1"/>
    <col min="12807" max="12807" width="2.75" style="22" bestFit="1" customWidth="1"/>
    <col min="12808" max="12810" width="11.25" style="22" customWidth="1"/>
    <col min="12811" max="13056" width="8.125" style="22"/>
    <col min="13057" max="13057" width="11.25" style="22" customWidth="1"/>
    <col min="13058" max="13058" width="2.75" style="22" customWidth="1"/>
    <col min="13059" max="13060" width="11.25" style="22" customWidth="1"/>
    <col min="13061" max="13061" width="2.75" style="22" bestFit="1" customWidth="1"/>
    <col min="13062" max="13062" width="11.25" style="22" customWidth="1"/>
    <col min="13063" max="13063" width="2.75" style="22" bestFit="1" customWidth="1"/>
    <col min="13064" max="13066" width="11.25" style="22" customWidth="1"/>
    <col min="13067" max="13312" width="8.125" style="22"/>
    <col min="13313" max="13313" width="11.25" style="22" customWidth="1"/>
    <col min="13314" max="13314" width="2.75" style="22" customWidth="1"/>
    <col min="13315" max="13316" width="11.25" style="22" customWidth="1"/>
    <col min="13317" max="13317" width="2.75" style="22" bestFit="1" customWidth="1"/>
    <col min="13318" max="13318" width="11.25" style="22" customWidth="1"/>
    <col min="13319" max="13319" width="2.75" style="22" bestFit="1" customWidth="1"/>
    <col min="13320" max="13322" width="11.25" style="22" customWidth="1"/>
    <col min="13323" max="13568" width="8.125" style="22"/>
    <col min="13569" max="13569" width="11.25" style="22" customWidth="1"/>
    <col min="13570" max="13570" width="2.75" style="22" customWidth="1"/>
    <col min="13571" max="13572" width="11.25" style="22" customWidth="1"/>
    <col min="13573" max="13573" width="2.75" style="22" bestFit="1" customWidth="1"/>
    <col min="13574" max="13574" width="11.25" style="22" customWidth="1"/>
    <col min="13575" max="13575" width="2.75" style="22" bestFit="1" customWidth="1"/>
    <col min="13576" max="13578" width="11.25" style="22" customWidth="1"/>
    <col min="13579" max="13824" width="8.125" style="22"/>
    <col min="13825" max="13825" width="11.25" style="22" customWidth="1"/>
    <col min="13826" max="13826" width="2.75" style="22" customWidth="1"/>
    <col min="13827" max="13828" width="11.25" style="22" customWidth="1"/>
    <col min="13829" max="13829" width="2.75" style="22" bestFit="1" customWidth="1"/>
    <col min="13830" max="13830" width="11.25" style="22" customWidth="1"/>
    <col min="13831" max="13831" width="2.75" style="22" bestFit="1" customWidth="1"/>
    <col min="13832" max="13834" width="11.25" style="22" customWidth="1"/>
    <col min="13835" max="14080" width="8.125" style="22"/>
    <col min="14081" max="14081" width="11.25" style="22" customWidth="1"/>
    <col min="14082" max="14082" width="2.75" style="22" customWidth="1"/>
    <col min="14083" max="14084" width="11.25" style="22" customWidth="1"/>
    <col min="14085" max="14085" width="2.75" style="22" bestFit="1" customWidth="1"/>
    <col min="14086" max="14086" width="11.25" style="22" customWidth="1"/>
    <col min="14087" max="14087" width="2.75" style="22" bestFit="1" customWidth="1"/>
    <col min="14088" max="14090" width="11.25" style="22" customWidth="1"/>
    <col min="14091" max="14336" width="8.125" style="22"/>
    <col min="14337" max="14337" width="11.25" style="22" customWidth="1"/>
    <col min="14338" max="14338" width="2.75" style="22" customWidth="1"/>
    <col min="14339" max="14340" width="11.25" style="22" customWidth="1"/>
    <col min="14341" max="14341" width="2.75" style="22" bestFit="1" customWidth="1"/>
    <col min="14342" max="14342" width="11.25" style="22" customWidth="1"/>
    <col min="14343" max="14343" width="2.75" style="22" bestFit="1" customWidth="1"/>
    <col min="14344" max="14346" width="11.25" style="22" customWidth="1"/>
    <col min="14347" max="14592" width="8.125" style="22"/>
    <col min="14593" max="14593" width="11.25" style="22" customWidth="1"/>
    <col min="14594" max="14594" width="2.75" style="22" customWidth="1"/>
    <col min="14595" max="14596" width="11.25" style="22" customWidth="1"/>
    <col min="14597" max="14597" width="2.75" style="22" bestFit="1" customWidth="1"/>
    <col min="14598" max="14598" width="11.25" style="22" customWidth="1"/>
    <col min="14599" max="14599" width="2.75" style="22" bestFit="1" customWidth="1"/>
    <col min="14600" max="14602" width="11.25" style="22" customWidth="1"/>
    <col min="14603" max="14848" width="8.125" style="22"/>
    <col min="14849" max="14849" width="11.25" style="22" customWidth="1"/>
    <col min="14850" max="14850" width="2.75" style="22" customWidth="1"/>
    <col min="14851" max="14852" width="11.25" style="22" customWidth="1"/>
    <col min="14853" max="14853" width="2.75" style="22" bestFit="1" customWidth="1"/>
    <col min="14854" max="14854" width="11.25" style="22" customWidth="1"/>
    <col min="14855" max="14855" width="2.75" style="22" bestFit="1" customWidth="1"/>
    <col min="14856" max="14858" width="11.25" style="22" customWidth="1"/>
    <col min="14859" max="15104" width="8.125" style="22"/>
    <col min="15105" max="15105" width="11.25" style="22" customWidth="1"/>
    <col min="15106" max="15106" width="2.75" style="22" customWidth="1"/>
    <col min="15107" max="15108" width="11.25" style="22" customWidth="1"/>
    <col min="15109" max="15109" width="2.75" style="22" bestFit="1" customWidth="1"/>
    <col min="15110" max="15110" width="11.25" style="22" customWidth="1"/>
    <col min="15111" max="15111" width="2.75" style="22" bestFit="1" customWidth="1"/>
    <col min="15112" max="15114" width="11.25" style="22" customWidth="1"/>
    <col min="15115" max="15360" width="8.125" style="22"/>
    <col min="15361" max="15361" width="11.25" style="22" customWidth="1"/>
    <col min="15362" max="15362" width="2.75" style="22" customWidth="1"/>
    <col min="15363" max="15364" width="11.25" style="22" customWidth="1"/>
    <col min="15365" max="15365" width="2.75" style="22" bestFit="1" customWidth="1"/>
    <col min="15366" max="15366" width="11.25" style="22" customWidth="1"/>
    <col min="15367" max="15367" width="2.75" style="22" bestFit="1" customWidth="1"/>
    <col min="15368" max="15370" width="11.25" style="22" customWidth="1"/>
    <col min="15371" max="15616" width="8.125" style="22"/>
    <col min="15617" max="15617" width="11.25" style="22" customWidth="1"/>
    <col min="15618" max="15618" width="2.75" style="22" customWidth="1"/>
    <col min="15619" max="15620" width="11.25" style="22" customWidth="1"/>
    <col min="15621" max="15621" width="2.75" style="22" bestFit="1" customWidth="1"/>
    <col min="15622" max="15622" width="11.25" style="22" customWidth="1"/>
    <col min="15623" max="15623" width="2.75" style="22" bestFit="1" customWidth="1"/>
    <col min="15624" max="15626" width="11.25" style="22" customWidth="1"/>
    <col min="15627" max="15872" width="8.125" style="22"/>
    <col min="15873" max="15873" width="11.25" style="22" customWidth="1"/>
    <col min="15874" max="15874" width="2.75" style="22" customWidth="1"/>
    <col min="15875" max="15876" width="11.25" style="22" customWidth="1"/>
    <col min="15877" max="15877" width="2.75" style="22" bestFit="1" customWidth="1"/>
    <col min="15878" max="15878" width="11.25" style="22" customWidth="1"/>
    <col min="15879" max="15879" width="2.75" style="22" bestFit="1" customWidth="1"/>
    <col min="15880" max="15882" width="11.25" style="22" customWidth="1"/>
    <col min="15883" max="16128" width="8.125" style="22"/>
    <col min="16129" max="16129" width="11.25" style="22" customWidth="1"/>
    <col min="16130" max="16130" width="2.75" style="22" customWidth="1"/>
    <col min="16131" max="16132" width="11.25" style="22" customWidth="1"/>
    <col min="16133" max="16133" width="2.75" style="22" bestFit="1" customWidth="1"/>
    <col min="16134" max="16134" width="11.25" style="22" customWidth="1"/>
    <col min="16135" max="16135" width="2.75" style="22" bestFit="1" customWidth="1"/>
    <col min="16136" max="16138" width="11.25" style="22" customWidth="1"/>
    <col min="16139" max="16384" width="8.125" style="22"/>
  </cols>
  <sheetData>
    <row r="1" spans="1:10" ht="24" customHeight="1">
      <c r="A1" s="1416" t="s">
        <v>519</v>
      </c>
      <c r="B1" s="1416"/>
      <c r="C1" s="1416"/>
      <c r="D1" s="1416"/>
      <c r="E1" s="1416"/>
      <c r="F1" s="1416"/>
      <c r="G1" s="1416"/>
      <c r="H1" s="1416"/>
      <c r="I1" s="1416"/>
      <c r="J1" s="1416"/>
    </row>
    <row r="2" spans="1:10" ht="12" customHeight="1">
      <c r="A2" s="528"/>
      <c r="B2" s="528"/>
      <c r="C2" s="528"/>
      <c r="D2" s="528"/>
      <c r="E2" s="528"/>
      <c r="F2" s="528"/>
      <c r="G2" s="528"/>
      <c r="H2" s="528"/>
      <c r="I2" s="528"/>
      <c r="J2" s="528"/>
    </row>
    <row r="3" spans="1:10" s="529" customFormat="1" ht="24" customHeight="1">
      <c r="A3" s="1417" t="s">
        <v>520</v>
      </c>
      <c r="B3" s="1417"/>
      <c r="C3" s="1417"/>
      <c r="D3" s="1418">
        <f>総表!C15</f>
        <v>0</v>
      </c>
      <c r="E3" s="1418"/>
      <c r="F3" s="1418"/>
      <c r="G3" s="1418"/>
      <c r="H3" s="1418"/>
      <c r="I3" s="1418"/>
      <c r="J3" s="1418"/>
    </row>
    <row r="4" spans="1:10" s="529" customFormat="1" ht="24" customHeight="1">
      <c r="A4" s="1417" t="s">
        <v>521</v>
      </c>
      <c r="B4" s="1417"/>
      <c r="C4" s="1417"/>
      <c r="D4" s="1419">
        <f>総表!C31</f>
        <v>0</v>
      </c>
      <c r="E4" s="1419"/>
      <c r="F4" s="1419"/>
      <c r="G4" s="1419"/>
      <c r="H4" s="1419"/>
      <c r="I4" s="1419"/>
      <c r="J4" s="1419"/>
    </row>
    <row r="5" spans="1:10" s="529" customFormat="1" ht="12" customHeight="1">
      <c r="A5" s="530"/>
      <c r="B5" s="530"/>
      <c r="C5" s="530"/>
    </row>
    <row r="6" spans="1:10" s="529" customFormat="1" ht="18" customHeight="1">
      <c r="C6" s="531"/>
      <c r="D6" s="532" t="s">
        <v>522</v>
      </c>
      <c r="E6" s="1414" t="s">
        <v>523</v>
      </c>
      <c r="F6" s="1415"/>
      <c r="G6" s="1414" t="s">
        <v>524</v>
      </c>
      <c r="H6" s="1415"/>
      <c r="I6" s="532" t="s">
        <v>525</v>
      </c>
      <c r="J6" s="532" t="s">
        <v>526</v>
      </c>
    </row>
    <row r="7" spans="1:10" s="529" customFormat="1" ht="24" customHeight="1">
      <c r="D7" s="533">
        <f ca="1">SUMIF($A$9:$J$1011,"総使用席数",OFFSET($A$9:$J$1011,1,0))</f>
        <v>0</v>
      </c>
      <c r="E7" s="1421">
        <f ca="1">SUMIF($A$9:$J$1011,"合計",OFFSET($A$9:$J$1011,0,3))</f>
        <v>0</v>
      </c>
      <c r="F7" s="1422"/>
      <c r="G7" s="1421">
        <f ca="1">SUMIF($A$9:$J$1011,"合計",OFFSET($A$9:$J$1011,0,7))</f>
        <v>0</v>
      </c>
      <c r="H7" s="1422"/>
      <c r="I7" s="534" t="str">
        <f ca="1">IFERROR(ROUND(E7/D7,3),"0%")</f>
        <v>0%</v>
      </c>
      <c r="J7" s="534" t="str">
        <f ca="1">IFERROR(ROUND(G7/D7,3),"0%")</f>
        <v>0%</v>
      </c>
    </row>
    <row r="8" spans="1:10" s="537" customFormat="1" ht="12" customHeight="1">
      <c r="A8" s="635">
        <v>1</v>
      </c>
      <c r="B8" s="535"/>
      <c r="C8" s="536"/>
      <c r="E8" s="538"/>
      <c r="G8" s="538"/>
    </row>
    <row r="9" spans="1:10" s="537" customFormat="1" ht="18" customHeight="1">
      <c r="A9" s="1420" t="s">
        <v>527</v>
      </c>
      <c r="B9" s="1420"/>
      <c r="C9" s="1420"/>
      <c r="D9" s="539" t="s">
        <v>528</v>
      </c>
      <c r="E9" s="540"/>
      <c r="F9" s="541" t="s">
        <v>529</v>
      </c>
      <c r="G9" s="540"/>
      <c r="H9" s="542" t="s">
        <v>530</v>
      </c>
      <c r="I9" s="1420" t="s">
        <v>580</v>
      </c>
      <c r="J9" s="1420"/>
    </row>
    <row r="10" spans="1:10" s="529" customFormat="1" ht="24" customHeight="1">
      <c r="A10" s="1423" t="str">
        <f>IF(個表B!B10="","",個表B!B10)</f>
        <v/>
      </c>
      <c r="B10" s="1423"/>
      <c r="C10" s="1423"/>
      <c r="D10" s="636">
        <f>IF(収入!E16="○",別紙入場料詳細!C12,収入!E20)</f>
        <v>0</v>
      </c>
      <c r="E10" s="543" t="s">
        <v>531</v>
      </c>
      <c r="F10" s="637">
        <f>IF(収入!E16="○",別紙入場料詳細!C13,収入!E21)</f>
        <v>0</v>
      </c>
      <c r="G10" s="543" t="s">
        <v>532</v>
      </c>
      <c r="H10" s="544">
        <f>D10*F10</f>
        <v>0</v>
      </c>
      <c r="I10" s="1427">
        <f>個表B!B8</f>
        <v>0</v>
      </c>
      <c r="J10" s="1427"/>
    </row>
    <row r="11" spans="1:10" s="537" customFormat="1" ht="18" customHeight="1">
      <c r="A11" s="545" t="s">
        <v>533</v>
      </c>
      <c r="B11" s="546" t="s">
        <v>534</v>
      </c>
      <c r="C11" s="547" t="s">
        <v>535</v>
      </c>
      <c r="D11" s="548" t="s">
        <v>536</v>
      </c>
      <c r="E11" s="549"/>
      <c r="F11" s="546" t="s">
        <v>537</v>
      </c>
      <c r="G11" s="549"/>
      <c r="H11" s="550" t="s">
        <v>538</v>
      </c>
      <c r="I11" s="545" t="s">
        <v>525</v>
      </c>
      <c r="J11" s="547" t="s">
        <v>526</v>
      </c>
    </row>
    <row r="12" spans="1:10" s="529" customFormat="1" ht="18" customHeight="1" thickBot="1">
      <c r="A12" s="551" t="s">
        <v>567</v>
      </c>
      <c r="B12" s="552" t="s">
        <v>568</v>
      </c>
      <c r="C12" s="553">
        <v>0.79166666666666663</v>
      </c>
      <c r="D12" s="554" t="s">
        <v>539</v>
      </c>
      <c r="E12" s="555" t="s">
        <v>540</v>
      </c>
      <c r="F12" s="556" t="s">
        <v>541</v>
      </c>
      <c r="G12" s="555" t="s">
        <v>542</v>
      </c>
      <c r="H12" s="557">
        <f>D12+F12</f>
        <v>292</v>
      </c>
      <c r="I12" s="558">
        <v>0.64200000000000002</v>
      </c>
      <c r="J12" s="559">
        <v>0.75600000000000001</v>
      </c>
    </row>
    <row r="13" spans="1:10" s="529" customFormat="1" ht="24" customHeight="1" thickTop="1">
      <c r="A13" s="560"/>
      <c r="B13" s="561" t="str">
        <f>IF(A13="","",TEXT(A13,"aaa"))</f>
        <v/>
      </c>
      <c r="C13" s="562"/>
      <c r="D13" s="624"/>
      <c r="E13" s="625" t="s">
        <v>540</v>
      </c>
      <c r="F13" s="626"/>
      <c r="G13" s="564" t="s">
        <v>542</v>
      </c>
      <c r="H13" s="566">
        <f t="shared" ref="H13:H22" si="0">D13+F13</f>
        <v>0</v>
      </c>
      <c r="I13" s="567">
        <f>IF(ISERROR(D13/$D$10),0,D13/$D$10)</f>
        <v>0</v>
      </c>
      <c r="J13" s="568">
        <f>IF(ISERROR(H13/$D$10),0,H13/$D$10)</f>
        <v>0</v>
      </c>
    </row>
    <row r="14" spans="1:10" s="529" customFormat="1" ht="24" customHeight="1">
      <c r="A14" s="569"/>
      <c r="B14" s="570" t="str">
        <f t="shared" ref="B14:B22" si="1">IF(A14="","",TEXT(A14,"aaa"))</f>
        <v/>
      </c>
      <c r="C14" s="571"/>
      <c r="D14" s="572"/>
      <c r="E14" s="573" t="s">
        <v>540</v>
      </c>
      <c r="F14" s="574"/>
      <c r="G14" s="573" t="s">
        <v>542</v>
      </c>
      <c r="H14" s="575">
        <f>D14+F14</f>
        <v>0</v>
      </c>
      <c r="I14" s="576">
        <f>IF(ISERROR(D14/$D$10),0,D14/$D$10)</f>
        <v>0</v>
      </c>
      <c r="J14" s="577">
        <f t="shared" ref="J14:J22" si="2">IF(ISERROR(H14/$D$10),0,H14/$D$10)</f>
        <v>0</v>
      </c>
    </row>
    <row r="15" spans="1:10" s="529" customFormat="1" ht="24" customHeight="1">
      <c r="A15" s="569"/>
      <c r="B15" s="570" t="str">
        <f t="shared" si="1"/>
        <v/>
      </c>
      <c r="C15" s="571"/>
      <c r="D15" s="572"/>
      <c r="E15" s="573" t="s">
        <v>540</v>
      </c>
      <c r="F15" s="574"/>
      <c r="G15" s="573" t="s">
        <v>542</v>
      </c>
      <c r="H15" s="575">
        <f>D15+F15</f>
        <v>0</v>
      </c>
      <c r="I15" s="576">
        <f>IF(ISERROR(D15/$D$10),0,D15/$D$10)</f>
        <v>0</v>
      </c>
      <c r="J15" s="577">
        <f>IF(ISERROR(H15/$D$10),0,H15/$D$10)</f>
        <v>0</v>
      </c>
    </row>
    <row r="16" spans="1:10" s="529" customFormat="1" ht="24" customHeight="1">
      <c r="A16" s="569"/>
      <c r="B16" s="570" t="str">
        <f t="shared" si="1"/>
        <v/>
      </c>
      <c r="C16" s="571"/>
      <c r="D16" s="572"/>
      <c r="E16" s="573" t="s">
        <v>540</v>
      </c>
      <c r="F16" s="574"/>
      <c r="G16" s="573" t="s">
        <v>542</v>
      </c>
      <c r="H16" s="575">
        <f>D16+F16</f>
        <v>0</v>
      </c>
      <c r="I16" s="576">
        <f>IF(ISERROR(D16/$D$10),0,D16/$D$10)</f>
        <v>0</v>
      </c>
      <c r="J16" s="577">
        <f>IF(ISERROR(H16/$D$10),0,H16/$D$10)</f>
        <v>0</v>
      </c>
    </row>
    <row r="17" spans="1:10" ht="24" customHeight="1">
      <c r="A17" s="569"/>
      <c r="B17" s="570" t="str">
        <f t="shared" si="1"/>
        <v/>
      </c>
      <c r="C17" s="571"/>
      <c r="D17" s="572"/>
      <c r="E17" s="573" t="s">
        <v>540</v>
      </c>
      <c r="F17" s="574"/>
      <c r="G17" s="573" t="s">
        <v>542</v>
      </c>
      <c r="H17" s="575">
        <f>D17+F17</f>
        <v>0</v>
      </c>
      <c r="I17" s="576">
        <f>IF(ISERROR(D17/$D$10),0,D17/$D$10)</f>
        <v>0</v>
      </c>
      <c r="J17" s="577">
        <f>IF(ISERROR(H17/$D$10),0,H17/$D$10)</f>
        <v>0</v>
      </c>
    </row>
    <row r="18" spans="1:10" s="529" customFormat="1" ht="24" customHeight="1">
      <c r="A18" s="569"/>
      <c r="B18" s="570" t="str">
        <f t="shared" si="1"/>
        <v/>
      </c>
      <c r="C18" s="571"/>
      <c r="D18" s="572"/>
      <c r="E18" s="573" t="s">
        <v>540</v>
      </c>
      <c r="F18" s="574"/>
      <c r="G18" s="573" t="s">
        <v>542</v>
      </c>
      <c r="H18" s="575">
        <f>D18+F18</f>
        <v>0</v>
      </c>
      <c r="I18" s="576">
        <f t="shared" ref="I18:I22" si="3">IF(ISERROR(D18/$D$10),0,D18/$D$10)</f>
        <v>0</v>
      </c>
      <c r="J18" s="577">
        <f t="shared" si="2"/>
        <v>0</v>
      </c>
    </row>
    <row r="19" spans="1:10" s="529" customFormat="1" ht="24" customHeight="1">
      <c r="A19" s="569"/>
      <c r="B19" s="570" t="str">
        <f t="shared" si="1"/>
        <v/>
      </c>
      <c r="C19" s="571"/>
      <c r="D19" s="572"/>
      <c r="E19" s="573" t="s">
        <v>540</v>
      </c>
      <c r="F19" s="574"/>
      <c r="G19" s="573" t="s">
        <v>542</v>
      </c>
      <c r="H19" s="575">
        <f t="shared" si="0"/>
        <v>0</v>
      </c>
      <c r="I19" s="576">
        <f t="shared" si="3"/>
        <v>0</v>
      </c>
      <c r="J19" s="577">
        <f t="shared" si="2"/>
        <v>0</v>
      </c>
    </row>
    <row r="20" spans="1:10" ht="24" customHeight="1">
      <c r="A20" s="569"/>
      <c r="B20" s="570" t="str">
        <f t="shared" si="1"/>
        <v/>
      </c>
      <c r="C20" s="571"/>
      <c r="D20" s="572"/>
      <c r="E20" s="573" t="s">
        <v>540</v>
      </c>
      <c r="F20" s="574"/>
      <c r="G20" s="573" t="s">
        <v>542</v>
      </c>
      <c r="H20" s="575">
        <f t="shared" si="0"/>
        <v>0</v>
      </c>
      <c r="I20" s="576">
        <f t="shared" si="3"/>
        <v>0</v>
      </c>
      <c r="J20" s="577">
        <f t="shared" si="2"/>
        <v>0</v>
      </c>
    </row>
    <row r="21" spans="1:10" ht="24" customHeight="1">
      <c r="A21" s="569"/>
      <c r="B21" s="570" t="str">
        <f t="shared" si="1"/>
        <v/>
      </c>
      <c r="C21" s="571"/>
      <c r="D21" s="572"/>
      <c r="E21" s="573" t="s">
        <v>540</v>
      </c>
      <c r="F21" s="574"/>
      <c r="G21" s="573" t="s">
        <v>542</v>
      </c>
      <c r="H21" s="575">
        <f t="shared" si="0"/>
        <v>0</v>
      </c>
      <c r="I21" s="576">
        <f t="shared" si="3"/>
        <v>0</v>
      </c>
      <c r="J21" s="577">
        <f t="shared" si="2"/>
        <v>0</v>
      </c>
    </row>
    <row r="22" spans="1:10" ht="24" customHeight="1">
      <c r="A22" s="578"/>
      <c r="B22" s="561" t="str">
        <f t="shared" si="1"/>
        <v/>
      </c>
      <c r="C22" s="579"/>
      <c r="D22" s="621"/>
      <c r="E22" s="622" t="s">
        <v>540</v>
      </c>
      <c r="F22" s="623"/>
      <c r="G22" s="581" t="s">
        <v>542</v>
      </c>
      <c r="H22" s="583">
        <f t="shared" si="0"/>
        <v>0</v>
      </c>
      <c r="I22" s="584">
        <f t="shared" si="3"/>
        <v>0</v>
      </c>
      <c r="J22" s="585">
        <f t="shared" si="2"/>
        <v>0</v>
      </c>
    </row>
    <row r="23" spans="1:10" ht="24" customHeight="1">
      <c r="A23" s="1424" t="s">
        <v>543</v>
      </c>
      <c r="B23" s="1424"/>
      <c r="C23" s="1424"/>
      <c r="D23" s="586">
        <f>SUM(D13:D22)</f>
        <v>0</v>
      </c>
      <c r="E23" s="587" t="s">
        <v>540</v>
      </c>
      <c r="F23" s="588">
        <f>SUM(F13:F22)</f>
        <v>0</v>
      </c>
      <c r="G23" s="589" t="s">
        <v>542</v>
      </c>
      <c r="H23" s="544">
        <f>SUM(H13:H22)</f>
        <v>0</v>
      </c>
      <c r="I23" s="584">
        <f>IF(ISERROR(D23/$H$10),0,D23/$H$10)</f>
        <v>0</v>
      </c>
      <c r="J23" s="585">
        <f>IF(ISERROR(H23/$H$10),0,H23/$H$10)</f>
        <v>0</v>
      </c>
    </row>
    <row r="24" spans="1:10" ht="12" customHeight="1">
      <c r="A24" s="635">
        <v>2</v>
      </c>
      <c r="B24" s="590"/>
      <c r="C24" s="131"/>
      <c r="D24" s="131"/>
      <c r="E24" s="591"/>
      <c r="F24" s="131"/>
      <c r="G24" s="591"/>
      <c r="H24" s="131"/>
      <c r="I24" s="131"/>
      <c r="J24" s="131"/>
    </row>
    <row r="25" spans="1:10" s="537" customFormat="1" ht="18" customHeight="1">
      <c r="A25" s="1420" t="s">
        <v>527</v>
      </c>
      <c r="B25" s="1420"/>
      <c r="C25" s="1420"/>
      <c r="D25" s="539" t="s">
        <v>528</v>
      </c>
      <c r="E25" s="540"/>
      <c r="F25" s="541" t="s">
        <v>529</v>
      </c>
      <c r="G25" s="540"/>
      <c r="H25" s="542" t="s">
        <v>530</v>
      </c>
      <c r="I25" s="1420" t="s">
        <v>580</v>
      </c>
      <c r="J25" s="1420"/>
    </row>
    <row r="26" spans="1:10" s="529" customFormat="1" ht="24" customHeight="1">
      <c r="A26" s="1423" t="str">
        <f>IF(個表B!B15="","",個表B!B15)</f>
        <v/>
      </c>
      <c r="B26" s="1423"/>
      <c r="C26" s="1423"/>
      <c r="D26" s="636">
        <f>IF(別紙入場料詳細!$K12="","",別紙入場料詳細!$K12)</f>
        <v>0</v>
      </c>
      <c r="E26" s="543" t="s">
        <v>531</v>
      </c>
      <c r="F26" s="637">
        <f>個表B!$C16</f>
        <v>0</v>
      </c>
      <c r="G26" s="543" t="s">
        <v>532</v>
      </c>
      <c r="H26" s="544">
        <f>D26*F26</f>
        <v>0</v>
      </c>
      <c r="I26" s="1425">
        <f>個表B!B13</f>
        <v>0</v>
      </c>
      <c r="J26" s="1426"/>
    </row>
    <row r="27" spans="1:10" s="537" customFormat="1" ht="18" customHeight="1">
      <c r="A27" s="545" t="s">
        <v>533</v>
      </c>
      <c r="B27" s="546" t="s">
        <v>534</v>
      </c>
      <c r="C27" s="547" t="s">
        <v>535</v>
      </c>
      <c r="D27" s="548" t="s">
        <v>536</v>
      </c>
      <c r="E27" s="549"/>
      <c r="F27" s="546" t="s">
        <v>537</v>
      </c>
      <c r="G27" s="549"/>
      <c r="H27" s="550" t="s">
        <v>538</v>
      </c>
      <c r="I27" s="545" t="s">
        <v>525</v>
      </c>
      <c r="J27" s="547" t="s">
        <v>526</v>
      </c>
    </row>
    <row r="28" spans="1:10" s="529" customFormat="1" ht="24" customHeight="1">
      <c r="A28" s="560"/>
      <c r="B28" s="561" t="str">
        <f>IF(A28="","",TEXT(A28,"aaa"))</f>
        <v/>
      </c>
      <c r="C28" s="562"/>
      <c r="D28" s="618"/>
      <c r="E28" s="619" t="s">
        <v>544</v>
      </c>
      <c r="F28" s="620"/>
      <c r="G28" s="564" t="s">
        <v>542</v>
      </c>
      <c r="H28" s="566">
        <f t="shared" ref="H28:H37" si="4">D28+F28</f>
        <v>0</v>
      </c>
      <c r="I28" s="567">
        <f t="shared" ref="I28:I37" si="5">IF(ISERROR(D28/$D$26),0,D28/$D$26)</f>
        <v>0</v>
      </c>
      <c r="J28" s="568">
        <f t="shared" ref="J28:J37" si="6">IF(ISERROR(H28/$D$26),0,H28/$D$26)</f>
        <v>0</v>
      </c>
    </row>
    <row r="29" spans="1:10" s="529" customFormat="1" ht="24" customHeight="1">
      <c r="A29" s="569"/>
      <c r="B29" s="570" t="str">
        <f t="shared" ref="B29:B37" si="7">IF(A29="","",TEXT(A29,"aaa"))</f>
        <v/>
      </c>
      <c r="C29" s="571"/>
      <c r="D29" s="572"/>
      <c r="E29" s="573" t="s">
        <v>544</v>
      </c>
      <c r="F29" s="574"/>
      <c r="G29" s="573" t="s">
        <v>542</v>
      </c>
      <c r="H29" s="575">
        <f t="shared" si="4"/>
        <v>0</v>
      </c>
      <c r="I29" s="576">
        <f t="shared" si="5"/>
        <v>0</v>
      </c>
      <c r="J29" s="577">
        <f t="shared" si="6"/>
        <v>0</v>
      </c>
    </row>
    <row r="30" spans="1:10" s="529" customFormat="1" ht="24" customHeight="1">
      <c r="A30" s="569"/>
      <c r="B30" s="570" t="str">
        <f t="shared" si="7"/>
        <v/>
      </c>
      <c r="C30" s="571"/>
      <c r="D30" s="572"/>
      <c r="E30" s="573" t="s">
        <v>544</v>
      </c>
      <c r="F30" s="574"/>
      <c r="G30" s="573" t="s">
        <v>542</v>
      </c>
      <c r="H30" s="575">
        <f>D30+F30</f>
        <v>0</v>
      </c>
      <c r="I30" s="576">
        <f>IF(ISERROR(D30/$D$26),0,D30/$D$26)</f>
        <v>0</v>
      </c>
      <c r="J30" s="577">
        <f>IF(ISERROR(H30/$D$26),0,H30/$D$26)</f>
        <v>0</v>
      </c>
    </row>
    <row r="31" spans="1:10" s="529" customFormat="1" ht="24" customHeight="1">
      <c r="A31" s="569"/>
      <c r="B31" s="570" t="str">
        <f t="shared" si="7"/>
        <v/>
      </c>
      <c r="C31" s="571"/>
      <c r="D31" s="572"/>
      <c r="E31" s="573" t="s">
        <v>544</v>
      </c>
      <c r="F31" s="574"/>
      <c r="G31" s="573" t="s">
        <v>542</v>
      </c>
      <c r="H31" s="575">
        <f>D31+F31</f>
        <v>0</v>
      </c>
      <c r="I31" s="576">
        <f>IF(ISERROR(D31/$D$26),0,D31/$D$26)</f>
        <v>0</v>
      </c>
      <c r="J31" s="577">
        <f>IF(ISERROR(H31/$D$26),0,H31/$D$26)</f>
        <v>0</v>
      </c>
    </row>
    <row r="32" spans="1:10" ht="24" customHeight="1">
      <c r="A32" s="569"/>
      <c r="B32" s="570" t="str">
        <f t="shared" si="7"/>
        <v/>
      </c>
      <c r="C32" s="571"/>
      <c r="D32" s="572"/>
      <c r="E32" s="573" t="s">
        <v>544</v>
      </c>
      <c r="F32" s="574"/>
      <c r="G32" s="573" t="s">
        <v>542</v>
      </c>
      <c r="H32" s="575">
        <f>D32+F32</f>
        <v>0</v>
      </c>
      <c r="I32" s="576">
        <f>IF(ISERROR(D32/$D$26),0,D32/$D$26)</f>
        <v>0</v>
      </c>
      <c r="J32" s="577">
        <f>IF(ISERROR(H32/$D$26),0,H32/$D$26)</f>
        <v>0</v>
      </c>
    </row>
    <row r="33" spans="1:10" s="529" customFormat="1" ht="24" customHeight="1">
      <c r="A33" s="569"/>
      <c r="B33" s="570" t="str">
        <f t="shared" si="7"/>
        <v/>
      </c>
      <c r="C33" s="571"/>
      <c r="D33" s="572"/>
      <c r="E33" s="573" t="s">
        <v>544</v>
      </c>
      <c r="F33" s="574"/>
      <c r="G33" s="573" t="s">
        <v>542</v>
      </c>
      <c r="H33" s="575">
        <f t="shared" si="4"/>
        <v>0</v>
      </c>
      <c r="I33" s="576">
        <f t="shared" si="5"/>
        <v>0</v>
      </c>
      <c r="J33" s="577">
        <f t="shared" si="6"/>
        <v>0</v>
      </c>
    </row>
    <row r="34" spans="1:10" s="529" customFormat="1" ht="24" customHeight="1">
      <c r="A34" s="569"/>
      <c r="B34" s="570" t="str">
        <f t="shared" si="7"/>
        <v/>
      </c>
      <c r="C34" s="571"/>
      <c r="D34" s="572"/>
      <c r="E34" s="573" t="s">
        <v>544</v>
      </c>
      <c r="F34" s="574"/>
      <c r="G34" s="573" t="s">
        <v>542</v>
      </c>
      <c r="H34" s="575">
        <f t="shared" si="4"/>
        <v>0</v>
      </c>
      <c r="I34" s="576">
        <f t="shared" si="5"/>
        <v>0</v>
      </c>
      <c r="J34" s="577">
        <f t="shared" si="6"/>
        <v>0</v>
      </c>
    </row>
    <row r="35" spans="1:10" ht="24" customHeight="1">
      <c r="A35" s="569"/>
      <c r="B35" s="570" t="str">
        <f t="shared" si="7"/>
        <v/>
      </c>
      <c r="C35" s="571"/>
      <c r="D35" s="572"/>
      <c r="E35" s="573" t="s">
        <v>544</v>
      </c>
      <c r="F35" s="574"/>
      <c r="G35" s="573" t="s">
        <v>542</v>
      </c>
      <c r="H35" s="575">
        <f t="shared" si="4"/>
        <v>0</v>
      </c>
      <c r="I35" s="576">
        <f t="shared" si="5"/>
        <v>0</v>
      </c>
      <c r="J35" s="577">
        <f t="shared" si="6"/>
        <v>0</v>
      </c>
    </row>
    <row r="36" spans="1:10" ht="24" customHeight="1">
      <c r="A36" s="569"/>
      <c r="B36" s="570" t="str">
        <f t="shared" si="7"/>
        <v/>
      </c>
      <c r="C36" s="571"/>
      <c r="D36" s="572"/>
      <c r="E36" s="573" t="s">
        <v>544</v>
      </c>
      <c r="F36" s="574"/>
      <c r="G36" s="573" t="s">
        <v>542</v>
      </c>
      <c r="H36" s="575">
        <f t="shared" si="4"/>
        <v>0</v>
      </c>
      <c r="I36" s="576">
        <f t="shared" si="5"/>
        <v>0</v>
      </c>
      <c r="J36" s="577">
        <f t="shared" si="6"/>
        <v>0</v>
      </c>
    </row>
    <row r="37" spans="1:10" ht="24" customHeight="1">
      <c r="A37" s="578"/>
      <c r="B37" s="561" t="str">
        <f t="shared" si="7"/>
        <v/>
      </c>
      <c r="C37" s="579"/>
      <c r="D37" s="621"/>
      <c r="E37" s="622" t="s">
        <v>544</v>
      </c>
      <c r="F37" s="623"/>
      <c r="G37" s="581" t="s">
        <v>542</v>
      </c>
      <c r="H37" s="583">
        <f t="shared" si="4"/>
        <v>0</v>
      </c>
      <c r="I37" s="584">
        <f t="shared" si="5"/>
        <v>0</v>
      </c>
      <c r="J37" s="585">
        <f t="shared" si="6"/>
        <v>0</v>
      </c>
    </row>
    <row r="38" spans="1:10" ht="24" customHeight="1">
      <c r="A38" s="1424" t="s">
        <v>543</v>
      </c>
      <c r="B38" s="1424"/>
      <c r="C38" s="1424"/>
      <c r="D38" s="586">
        <f>SUM(D28:D37)</f>
        <v>0</v>
      </c>
      <c r="E38" s="587" t="s">
        <v>540</v>
      </c>
      <c r="F38" s="588">
        <f>SUM(F28:F37)</f>
        <v>0</v>
      </c>
      <c r="G38" s="589" t="s">
        <v>542</v>
      </c>
      <c r="H38" s="544">
        <f>SUM(H28:H37)</f>
        <v>0</v>
      </c>
      <c r="I38" s="592">
        <f>IF(ISERROR(D38/$H$26),0,D38/$H$26)</f>
        <v>0</v>
      </c>
      <c r="J38" s="593">
        <f>IF(ISERROR(H38/$H$26),0,H38/$H$26)</f>
        <v>0</v>
      </c>
    </row>
    <row r="39" spans="1:10" ht="12" customHeight="1">
      <c r="A39" s="635">
        <v>3</v>
      </c>
      <c r="B39" s="594"/>
      <c r="C39" s="594"/>
      <c r="D39" s="595"/>
      <c r="E39" s="591"/>
      <c r="F39" s="595"/>
      <c r="G39" s="591"/>
      <c r="H39" s="595"/>
      <c r="I39" s="596"/>
      <c r="J39" s="596"/>
    </row>
    <row r="40" spans="1:10" ht="18" customHeight="1">
      <c r="A40" s="1420" t="s">
        <v>527</v>
      </c>
      <c r="B40" s="1420"/>
      <c r="C40" s="1420"/>
      <c r="D40" s="539" t="s">
        <v>528</v>
      </c>
      <c r="E40" s="540"/>
      <c r="F40" s="541" t="s">
        <v>529</v>
      </c>
      <c r="G40" s="540"/>
      <c r="H40" s="542" t="s">
        <v>530</v>
      </c>
      <c r="I40" s="1420" t="s">
        <v>580</v>
      </c>
      <c r="J40" s="1420"/>
    </row>
    <row r="41" spans="1:10" ht="24" customHeight="1">
      <c r="A41" s="1423" t="str">
        <f>IF(個表B!B20="","",個表B!B20)</f>
        <v/>
      </c>
      <c r="B41" s="1423"/>
      <c r="C41" s="1423"/>
      <c r="D41" s="636">
        <f>IF(別紙入場料詳細!$C39="","",別紙入場料詳細!$C39)</f>
        <v>0</v>
      </c>
      <c r="E41" s="543" t="s">
        <v>531</v>
      </c>
      <c r="F41" s="637">
        <f>個表B!$C21</f>
        <v>0</v>
      </c>
      <c r="G41" s="543" t="s">
        <v>532</v>
      </c>
      <c r="H41" s="544">
        <f>D41*F41</f>
        <v>0</v>
      </c>
      <c r="I41" s="1425">
        <f>個表B!B18</f>
        <v>0</v>
      </c>
      <c r="J41" s="1426"/>
    </row>
    <row r="42" spans="1:10" ht="18" customHeight="1">
      <c r="A42" s="545" t="s">
        <v>533</v>
      </c>
      <c r="B42" s="546" t="s">
        <v>534</v>
      </c>
      <c r="C42" s="547" t="s">
        <v>535</v>
      </c>
      <c r="D42" s="548" t="s">
        <v>536</v>
      </c>
      <c r="E42" s="549"/>
      <c r="F42" s="546" t="s">
        <v>537</v>
      </c>
      <c r="G42" s="549"/>
      <c r="H42" s="550" t="s">
        <v>538</v>
      </c>
      <c r="I42" s="545" t="s">
        <v>525</v>
      </c>
      <c r="J42" s="547" t="s">
        <v>526</v>
      </c>
    </row>
    <row r="43" spans="1:10" ht="24" customHeight="1">
      <c r="A43" s="560"/>
      <c r="B43" s="570" t="str">
        <f t="shared" ref="B43:B49" si="8">IF(A43="","",TEXT(A43,"aaa"))</f>
        <v/>
      </c>
      <c r="C43" s="562"/>
      <c r="D43" s="563"/>
      <c r="E43" s="564" t="s">
        <v>544</v>
      </c>
      <c r="F43" s="565"/>
      <c r="G43" s="564" t="s">
        <v>542</v>
      </c>
      <c r="H43" s="566">
        <f t="shared" ref="H43:H49" si="9">D43+F43</f>
        <v>0</v>
      </c>
      <c r="I43" s="567">
        <f>IF(ISERROR(D43/$D$41),0,D43/$D$41)</f>
        <v>0</v>
      </c>
      <c r="J43" s="568">
        <f>IF(ISERROR(H43/$D$41),0,H43/$D$41)</f>
        <v>0</v>
      </c>
    </row>
    <row r="44" spans="1:10" ht="24" customHeight="1">
      <c r="A44" s="569"/>
      <c r="B44" s="570" t="str">
        <f t="shared" si="8"/>
        <v/>
      </c>
      <c r="C44" s="571"/>
      <c r="D44" s="572"/>
      <c r="E44" s="573" t="s">
        <v>544</v>
      </c>
      <c r="F44" s="574"/>
      <c r="G44" s="573" t="s">
        <v>542</v>
      </c>
      <c r="H44" s="575">
        <f t="shared" si="9"/>
        <v>0</v>
      </c>
      <c r="I44" s="576">
        <f t="shared" ref="I44:I49" si="10">IF(ISERROR(D44/$D$41),0,D44/$D$41)</f>
        <v>0</v>
      </c>
      <c r="J44" s="577">
        <f t="shared" ref="J44:J49" si="11">IF(ISERROR(H44/$D$41),0,H44/$D$41)</f>
        <v>0</v>
      </c>
    </row>
    <row r="45" spans="1:10" ht="24" customHeight="1">
      <c r="A45" s="569"/>
      <c r="B45" s="570" t="str">
        <f t="shared" si="8"/>
        <v/>
      </c>
      <c r="C45" s="571"/>
      <c r="D45" s="572"/>
      <c r="E45" s="573" t="s">
        <v>544</v>
      </c>
      <c r="F45" s="574"/>
      <c r="G45" s="573" t="s">
        <v>542</v>
      </c>
      <c r="H45" s="575">
        <f t="shared" si="9"/>
        <v>0</v>
      </c>
      <c r="I45" s="576">
        <f t="shared" si="10"/>
        <v>0</v>
      </c>
      <c r="J45" s="577">
        <f t="shared" si="11"/>
        <v>0</v>
      </c>
    </row>
    <row r="46" spans="1:10" ht="24" customHeight="1">
      <c r="A46" s="569"/>
      <c r="B46" s="570" t="str">
        <f t="shared" si="8"/>
        <v/>
      </c>
      <c r="C46" s="571"/>
      <c r="D46" s="572"/>
      <c r="E46" s="573" t="s">
        <v>544</v>
      </c>
      <c r="F46" s="574"/>
      <c r="G46" s="573" t="s">
        <v>542</v>
      </c>
      <c r="H46" s="575">
        <f t="shared" si="9"/>
        <v>0</v>
      </c>
      <c r="I46" s="576">
        <f t="shared" si="10"/>
        <v>0</v>
      </c>
      <c r="J46" s="577">
        <f t="shared" si="11"/>
        <v>0</v>
      </c>
    </row>
    <row r="47" spans="1:10" ht="24" customHeight="1">
      <c r="A47" s="569"/>
      <c r="B47" s="570" t="str">
        <f t="shared" si="8"/>
        <v/>
      </c>
      <c r="C47" s="571"/>
      <c r="D47" s="572"/>
      <c r="E47" s="573" t="s">
        <v>544</v>
      </c>
      <c r="F47" s="574"/>
      <c r="G47" s="573" t="s">
        <v>542</v>
      </c>
      <c r="H47" s="575">
        <f t="shared" si="9"/>
        <v>0</v>
      </c>
      <c r="I47" s="576">
        <f t="shared" si="10"/>
        <v>0</v>
      </c>
      <c r="J47" s="577">
        <f t="shared" si="11"/>
        <v>0</v>
      </c>
    </row>
    <row r="48" spans="1:10" ht="24" customHeight="1">
      <c r="A48" s="569"/>
      <c r="B48" s="570" t="str">
        <f t="shared" si="8"/>
        <v/>
      </c>
      <c r="C48" s="571"/>
      <c r="D48" s="572"/>
      <c r="E48" s="573" t="s">
        <v>540</v>
      </c>
      <c r="F48" s="574"/>
      <c r="G48" s="573" t="s">
        <v>542</v>
      </c>
      <c r="H48" s="575">
        <f t="shared" si="9"/>
        <v>0</v>
      </c>
      <c r="I48" s="576">
        <f t="shared" si="10"/>
        <v>0</v>
      </c>
      <c r="J48" s="577">
        <f t="shared" si="11"/>
        <v>0</v>
      </c>
    </row>
    <row r="49" spans="1:10" ht="24" customHeight="1">
      <c r="A49" s="578"/>
      <c r="B49" s="561" t="str">
        <f t="shared" si="8"/>
        <v/>
      </c>
      <c r="C49" s="579"/>
      <c r="D49" s="580"/>
      <c r="E49" s="581" t="s">
        <v>540</v>
      </c>
      <c r="F49" s="582"/>
      <c r="G49" s="581" t="s">
        <v>542</v>
      </c>
      <c r="H49" s="583">
        <f t="shared" si="9"/>
        <v>0</v>
      </c>
      <c r="I49" s="584">
        <f t="shared" si="10"/>
        <v>0</v>
      </c>
      <c r="J49" s="585">
        <f t="shared" si="11"/>
        <v>0</v>
      </c>
    </row>
    <row r="50" spans="1:10" ht="24" customHeight="1">
      <c r="A50" s="1424" t="s">
        <v>543</v>
      </c>
      <c r="B50" s="1424"/>
      <c r="C50" s="1424"/>
      <c r="D50" s="586">
        <f>SUM(D43:D49)</f>
        <v>0</v>
      </c>
      <c r="E50" s="587" t="s">
        <v>540</v>
      </c>
      <c r="F50" s="588">
        <f>SUM(F43:F49)</f>
        <v>0</v>
      </c>
      <c r="G50" s="589" t="s">
        <v>542</v>
      </c>
      <c r="H50" s="544">
        <f>SUM(H43:H49)</f>
        <v>0</v>
      </c>
      <c r="I50" s="584">
        <f>IF(ISERROR(D50/$H$41),0,D50/$H$41)</f>
        <v>0</v>
      </c>
      <c r="J50" s="585">
        <f>IF(ISERROR(H50/$H$41),0,H50/$H$41)</f>
        <v>0</v>
      </c>
    </row>
    <row r="51" spans="1:10" ht="12" customHeight="1">
      <c r="A51" s="635">
        <v>4</v>
      </c>
      <c r="B51" s="594"/>
      <c r="C51" s="594"/>
      <c r="D51" s="595"/>
      <c r="E51" s="591"/>
      <c r="F51" s="595"/>
      <c r="G51" s="591"/>
      <c r="H51" s="595"/>
      <c r="I51" s="596"/>
      <c r="J51" s="596"/>
    </row>
    <row r="52" spans="1:10" ht="18" customHeight="1">
      <c r="A52" s="1420" t="s">
        <v>527</v>
      </c>
      <c r="B52" s="1420"/>
      <c r="C52" s="1420"/>
      <c r="D52" s="539" t="s">
        <v>528</v>
      </c>
      <c r="E52" s="540"/>
      <c r="F52" s="541" t="s">
        <v>529</v>
      </c>
      <c r="G52" s="540"/>
      <c r="H52" s="542" t="s">
        <v>530</v>
      </c>
      <c r="I52" s="1420" t="s">
        <v>580</v>
      </c>
      <c r="J52" s="1420"/>
    </row>
    <row r="53" spans="1:10" ht="24" customHeight="1">
      <c r="A53" s="1423" t="str">
        <f>IF(個表B!B25="","",個表B!B25)</f>
        <v/>
      </c>
      <c r="B53" s="1423"/>
      <c r="C53" s="1423"/>
      <c r="D53" s="636">
        <f>IF(別紙入場料詳細!$K39="","",別紙入場料詳細!$K39)</f>
        <v>0</v>
      </c>
      <c r="E53" s="543" t="s">
        <v>531</v>
      </c>
      <c r="F53" s="637">
        <f>個表B!$C26</f>
        <v>0</v>
      </c>
      <c r="G53" s="543" t="s">
        <v>532</v>
      </c>
      <c r="H53" s="544">
        <f>IFERROR(D53*F53,"")</f>
        <v>0</v>
      </c>
      <c r="I53" s="1425">
        <f>個表B!B23</f>
        <v>0</v>
      </c>
      <c r="J53" s="1426"/>
    </row>
    <row r="54" spans="1:10" ht="18" customHeight="1">
      <c r="A54" s="545" t="s">
        <v>533</v>
      </c>
      <c r="B54" s="546" t="s">
        <v>534</v>
      </c>
      <c r="C54" s="547" t="s">
        <v>535</v>
      </c>
      <c r="D54" s="548" t="s">
        <v>536</v>
      </c>
      <c r="E54" s="549"/>
      <c r="F54" s="546" t="s">
        <v>537</v>
      </c>
      <c r="G54" s="549"/>
      <c r="H54" s="550" t="s">
        <v>538</v>
      </c>
      <c r="I54" s="545" t="s">
        <v>525</v>
      </c>
      <c r="J54" s="547" t="s">
        <v>526</v>
      </c>
    </row>
    <row r="55" spans="1:10" ht="24" customHeight="1">
      <c r="A55" s="560"/>
      <c r="B55" s="570" t="str">
        <f t="shared" ref="B55:B61" si="12">IF(A55="","",TEXT(A55,"aaa"))</f>
        <v/>
      </c>
      <c r="C55" s="562"/>
      <c r="D55" s="563"/>
      <c r="E55" s="564" t="s">
        <v>544</v>
      </c>
      <c r="F55" s="565"/>
      <c r="G55" s="564" t="s">
        <v>542</v>
      </c>
      <c r="H55" s="566">
        <f t="shared" ref="H55:H61" si="13">D55+F55</f>
        <v>0</v>
      </c>
      <c r="I55" s="567">
        <f>IF(ISERROR(D55/$D$53),0,D55/$D$53)</f>
        <v>0</v>
      </c>
      <c r="J55" s="568">
        <f>IF(ISERROR(H55/$D$53),0,H55/$D$53)</f>
        <v>0</v>
      </c>
    </row>
    <row r="56" spans="1:10" ht="24" customHeight="1">
      <c r="A56" s="569"/>
      <c r="B56" s="570" t="str">
        <f t="shared" si="12"/>
        <v/>
      </c>
      <c r="C56" s="571"/>
      <c r="D56" s="572"/>
      <c r="E56" s="573" t="s">
        <v>544</v>
      </c>
      <c r="F56" s="574"/>
      <c r="G56" s="573" t="s">
        <v>542</v>
      </c>
      <c r="H56" s="575">
        <f t="shared" si="13"/>
        <v>0</v>
      </c>
      <c r="I56" s="576">
        <f t="shared" ref="I56:I61" si="14">IF(ISERROR(D56/$D$53),0,D56/$D$53)</f>
        <v>0</v>
      </c>
      <c r="J56" s="577">
        <f t="shared" ref="J56:J61" si="15">IF(ISERROR(H56/$D$53),0,H56/$D$53)</f>
        <v>0</v>
      </c>
    </row>
    <row r="57" spans="1:10" ht="24" customHeight="1">
      <c r="A57" s="569"/>
      <c r="B57" s="570" t="str">
        <f t="shared" si="12"/>
        <v/>
      </c>
      <c r="C57" s="571"/>
      <c r="D57" s="572"/>
      <c r="E57" s="573" t="s">
        <v>544</v>
      </c>
      <c r="F57" s="574"/>
      <c r="G57" s="573" t="s">
        <v>542</v>
      </c>
      <c r="H57" s="575">
        <f t="shared" si="13"/>
        <v>0</v>
      </c>
      <c r="I57" s="576">
        <f t="shared" si="14"/>
        <v>0</v>
      </c>
      <c r="J57" s="577">
        <f t="shared" si="15"/>
        <v>0</v>
      </c>
    </row>
    <row r="58" spans="1:10" ht="24" customHeight="1">
      <c r="A58" s="569"/>
      <c r="B58" s="570" t="str">
        <f t="shared" si="12"/>
        <v/>
      </c>
      <c r="C58" s="571"/>
      <c r="D58" s="572"/>
      <c r="E58" s="573" t="s">
        <v>544</v>
      </c>
      <c r="F58" s="574"/>
      <c r="G58" s="573" t="s">
        <v>542</v>
      </c>
      <c r="H58" s="575">
        <f t="shared" si="13"/>
        <v>0</v>
      </c>
      <c r="I58" s="576">
        <f t="shared" si="14"/>
        <v>0</v>
      </c>
      <c r="J58" s="577">
        <f t="shared" si="15"/>
        <v>0</v>
      </c>
    </row>
    <row r="59" spans="1:10" ht="24" customHeight="1">
      <c r="A59" s="569"/>
      <c r="B59" s="570" t="str">
        <f t="shared" si="12"/>
        <v/>
      </c>
      <c r="C59" s="571"/>
      <c r="D59" s="572"/>
      <c r="E59" s="573" t="s">
        <v>544</v>
      </c>
      <c r="F59" s="574"/>
      <c r="G59" s="573" t="s">
        <v>542</v>
      </c>
      <c r="H59" s="575">
        <f t="shared" si="13"/>
        <v>0</v>
      </c>
      <c r="I59" s="576">
        <f t="shared" si="14"/>
        <v>0</v>
      </c>
      <c r="J59" s="577">
        <f t="shared" si="15"/>
        <v>0</v>
      </c>
    </row>
    <row r="60" spans="1:10" ht="24" customHeight="1">
      <c r="A60" s="569"/>
      <c r="B60" s="570" t="str">
        <f t="shared" si="12"/>
        <v/>
      </c>
      <c r="C60" s="571"/>
      <c r="D60" s="572"/>
      <c r="E60" s="573" t="s">
        <v>540</v>
      </c>
      <c r="F60" s="574"/>
      <c r="G60" s="573" t="s">
        <v>542</v>
      </c>
      <c r="H60" s="575">
        <f t="shared" si="13"/>
        <v>0</v>
      </c>
      <c r="I60" s="576">
        <f t="shared" si="14"/>
        <v>0</v>
      </c>
      <c r="J60" s="577">
        <f t="shared" si="15"/>
        <v>0</v>
      </c>
    </row>
    <row r="61" spans="1:10" ht="24" customHeight="1">
      <c r="A61" s="578"/>
      <c r="B61" s="561" t="str">
        <f t="shared" si="12"/>
        <v/>
      </c>
      <c r="C61" s="579"/>
      <c r="D61" s="580"/>
      <c r="E61" s="581" t="s">
        <v>540</v>
      </c>
      <c r="F61" s="582"/>
      <c r="G61" s="581" t="s">
        <v>542</v>
      </c>
      <c r="H61" s="583">
        <f t="shared" si="13"/>
        <v>0</v>
      </c>
      <c r="I61" s="584">
        <f t="shared" si="14"/>
        <v>0</v>
      </c>
      <c r="J61" s="585">
        <f t="shared" si="15"/>
        <v>0</v>
      </c>
    </row>
    <row r="62" spans="1:10" ht="24" customHeight="1">
      <c r="A62" s="1424" t="s">
        <v>543</v>
      </c>
      <c r="B62" s="1424"/>
      <c r="C62" s="1424"/>
      <c r="D62" s="586">
        <f>SUM(D55:D61)</f>
        <v>0</v>
      </c>
      <c r="E62" s="587" t="s">
        <v>540</v>
      </c>
      <c r="F62" s="588">
        <f>SUM(F55:F61)</f>
        <v>0</v>
      </c>
      <c r="G62" s="589" t="s">
        <v>542</v>
      </c>
      <c r="H62" s="544">
        <f>SUM(H55:H61)</f>
        <v>0</v>
      </c>
      <c r="I62" s="584">
        <f>IF(ISERROR(D62/$H$53),0,D62/$H$53)</f>
        <v>0</v>
      </c>
      <c r="J62" s="585">
        <f>IF(ISERROR(H62/$H$53),0,H62/$H$53)</f>
        <v>0</v>
      </c>
    </row>
    <row r="63" spans="1:10" ht="12" customHeight="1">
      <c r="A63" s="635">
        <v>5</v>
      </c>
      <c r="B63" s="594"/>
      <c r="C63" s="594"/>
      <c r="D63" s="595"/>
      <c r="E63" s="591"/>
      <c r="F63" s="595"/>
      <c r="G63" s="591"/>
      <c r="H63" s="595"/>
      <c r="I63" s="596"/>
      <c r="J63" s="596"/>
    </row>
    <row r="64" spans="1:10" ht="18" customHeight="1">
      <c r="A64" s="1420" t="s">
        <v>527</v>
      </c>
      <c r="B64" s="1420"/>
      <c r="C64" s="1420"/>
      <c r="D64" s="539" t="s">
        <v>528</v>
      </c>
      <c r="E64" s="540"/>
      <c r="F64" s="541" t="s">
        <v>529</v>
      </c>
      <c r="G64" s="540"/>
      <c r="H64" s="542" t="s">
        <v>530</v>
      </c>
      <c r="I64" s="1420" t="s">
        <v>580</v>
      </c>
      <c r="J64" s="1420"/>
    </row>
    <row r="65" spans="1:10" ht="24" customHeight="1">
      <c r="A65" s="1423" t="str">
        <f>IF(個表B!B30="","",個表B!B30)</f>
        <v/>
      </c>
      <c r="B65" s="1423"/>
      <c r="C65" s="1423"/>
      <c r="D65" s="636">
        <f>IF(別紙入場料詳細!$C66="","",別紙入場料詳細!$C66)</f>
        <v>0</v>
      </c>
      <c r="E65" s="543" t="s">
        <v>531</v>
      </c>
      <c r="F65" s="637">
        <f>個表B!$C31</f>
        <v>0</v>
      </c>
      <c r="G65" s="543" t="s">
        <v>532</v>
      </c>
      <c r="H65" s="544">
        <f>F65*D65</f>
        <v>0</v>
      </c>
      <c r="I65" s="1425">
        <f>個表B!B28</f>
        <v>0</v>
      </c>
      <c r="J65" s="1426"/>
    </row>
    <row r="66" spans="1:10" ht="18" customHeight="1">
      <c r="A66" s="545" t="s">
        <v>533</v>
      </c>
      <c r="B66" s="546" t="s">
        <v>534</v>
      </c>
      <c r="C66" s="547" t="s">
        <v>535</v>
      </c>
      <c r="D66" s="548" t="s">
        <v>536</v>
      </c>
      <c r="E66" s="549"/>
      <c r="F66" s="546" t="s">
        <v>537</v>
      </c>
      <c r="G66" s="549"/>
      <c r="H66" s="550" t="s">
        <v>538</v>
      </c>
      <c r="I66" s="545" t="s">
        <v>525</v>
      </c>
      <c r="J66" s="547" t="s">
        <v>526</v>
      </c>
    </row>
    <row r="67" spans="1:10" ht="24" customHeight="1">
      <c r="A67" s="560"/>
      <c r="B67" s="570" t="str">
        <f t="shared" ref="B67:B73" si="16">IF(A67="","",TEXT(A67,"aaa"))</f>
        <v/>
      </c>
      <c r="C67" s="562"/>
      <c r="D67" s="563"/>
      <c r="E67" s="564" t="s">
        <v>544</v>
      </c>
      <c r="F67" s="565"/>
      <c r="G67" s="564" t="s">
        <v>542</v>
      </c>
      <c r="H67" s="566">
        <f t="shared" ref="H67:H73" si="17">D67+F67</f>
        <v>0</v>
      </c>
      <c r="I67" s="567">
        <f>IF(ISERROR(D67/$D$65),0,D67/$D$65)</f>
        <v>0</v>
      </c>
      <c r="J67" s="568">
        <f>IF(ISERROR(H67/$D$65),0,H67/$D$65)</f>
        <v>0</v>
      </c>
    </row>
    <row r="68" spans="1:10" ht="24" customHeight="1">
      <c r="A68" s="569"/>
      <c r="B68" s="570" t="str">
        <f t="shared" si="16"/>
        <v/>
      </c>
      <c r="C68" s="571"/>
      <c r="D68" s="572"/>
      <c r="E68" s="573" t="s">
        <v>544</v>
      </c>
      <c r="F68" s="574"/>
      <c r="G68" s="573" t="s">
        <v>542</v>
      </c>
      <c r="H68" s="575">
        <f t="shared" si="17"/>
        <v>0</v>
      </c>
      <c r="I68" s="576">
        <f t="shared" ref="I68:I72" si="18">IF(ISERROR(D68/$D$65),0,D68/$D$65)</f>
        <v>0</v>
      </c>
      <c r="J68" s="577">
        <f t="shared" ref="J68:J73" si="19">IF(ISERROR(H68/$D$65),0,H68/$D$65)</f>
        <v>0</v>
      </c>
    </row>
    <row r="69" spans="1:10" ht="24" customHeight="1">
      <c r="A69" s="569"/>
      <c r="B69" s="570" t="str">
        <f t="shared" si="16"/>
        <v/>
      </c>
      <c r="C69" s="571"/>
      <c r="D69" s="572"/>
      <c r="E69" s="573" t="s">
        <v>544</v>
      </c>
      <c r="F69" s="574"/>
      <c r="G69" s="573" t="s">
        <v>542</v>
      </c>
      <c r="H69" s="575">
        <f t="shared" si="17"/>
        <v>0</v>
      </c>
      <c r="I69" s="576">
        <f t="shared" si="18"/>
        <v>0</v>
      </c>
      <c r="J69" s="577">
        <f t="shared" si="19"/>
        <v>0</v>
      </c>
    </row>
    <row r="70" spans="1:10" ht="24" customHeight="1">
      <c r="A70" s="569"/>
      <c r="B70" s="570" t="str">
        <f t="shared" si="16"/>
        <v/>
      </c>
      <c r="C70" s="571"/>
      <c r="D70" s="572"/>
      <c r="E70" s="573" t="s">
        <v>544</v>
      </c>
      <c r="F70" s="574"/>
      <c r="G70" s="573" t="s">
        <v>542</v>
      </c>
      <c r="H70" s="575">
        <f t="shared" si="17"/>
        <v>0</v>
      </c>
      <c r="I70" s="576">
        <f t="shared" si="18"/>
        <v>0</v>
      </c>
      <c r="J70" s="577">
        <f t="shared" si="19"/>
        <v>0</v>
      </c>
    </row>
    <row r="71" spans="1:10" ht="24" customHeight="1">
      <c r="A71" s="569"/>
      <c r="B71" s="570" t="str">
        <f t="shared" si="16"/>
        <v/>
      </c>
      <c r="C71" s="571"/>
      <c r="D71" s="572"/>
      <c r="E71" s="573" t="s">
        <v>544</v>
      </c>
      <c r="F71" s="574"/>
      <c r="G71" s="573" t="s">
        <v>542</v>
      </c>
      <c r="H71" s="575">
        <f t="shared" si="17"/>
        <v>0</v>
      </c>
      <c r="I71" s="576">
        <f t="shared" si="18"/>
        <v>0</v>
      </c>
      <c r="J71" s="577">
        <f t="shared" si="19"/>
        <v>0</v>
      </c>
    </row>
    <row r="72" spans="1:10" ht="24" customHeight="1">
      <c r="A72" s="569"/>
      <c r="B72" s="570" t="str">
        <f t="shared" si="16"/>
        <v/>
      </c>
      <c r="C72" s="571"/>
      <c r="D72" s="572"/>
      <c r="E72" s="573" t="s">
        <v>540</v>
      </c>
      <c r="F72" s="574"/>
      <c r="G72" s="573" t="s">
        <v>542</v>
      </c>
      <c r="H72" s="575">
        <f t="shared" si="17"/>
        <v>0</v>
      </c>
      <c r="I72" s="576">
        <f t="shared" si="18"/>
        <v>0</v>
      </c>
      <c r="J72" s="577">
        <f t="shared" si="19"/>
        <v>0</v>
      </c>
    </row>
    <row r="73" spans="1:10" ht="24" customHeight="1">
      <c r="A73" s="578"/>
      <c r="B73" s="561" t="str">
        <f t="shared" si="16"/>
        <v/>
      </c>
      <c r="C73" s="579"/>
      <c r="D73" s="580"/>
      <c r="E73" s="581" t="s">
        <v>540</v>
      </c>
      <c r="F73" s="582"/>
      <c r="G73" s="581" t="s">
        <v>542</v>
      </c>
      <c r="H73" s="583">
        <f t="shared" si="17"/>
        <v>0</v>
      </c>
      <c r="I73" s="584">
        <f>IF(ISERROR(D73/$D$65),0,D73/$D$65)</f>
        <v>0</v>
      </c>
      <c r="J73" s="585">
        <f t="shared" si="19"/>
        <v>0</v>
      </c>
    </row>
    <row r="74" spans="1:10" ht="24" customHeight="1">
      <c r="A74" s="1424" t="s">
        <v>543</v>
      </c>
      <c r="B74" s="1424"/>
      <c r="C74" s="1424"/>
      <c r="D74" s="586">
        <f>SUM(D67:D73)</f>
        <v>0</v>
      </c>
      <c r="E74" s="587" t="s">
        <v>540</v>
      </c>
      <c r="F74" s="588">
        <f>SUM(F67:F73)</f>
        <v>0</v>
      </c>
      <c r="G74" s="589" t="s">
        <v>542</v>
      </c>
      <c r="H74" s="544">
        <f>SUM(H67:H73)</f>
        <v>0</v>
      </c>
      <c r="I74" s="584">
        <f>IF(ISERROR(D74/$H$65),0,D74/$H$65)</f>
        <v>0</v>
      </c>
      <c r="J74" s="585">
        <f>IF(ISERROR(H74/$H$65),0,H74/$H$65)</f>
        <v>0</v>
      </c>
    </row>
    <row r="75" spans="1:10" ht="12" customHeight="1">
      <c r="A75" s="635">
        <v>6</v>
      </c>
      <c r="B75" s="594"/>
      <c r="C75" s="594"/>
      <c r="D75" s="595"/>
      <c r="E75" s="591"/>
      <c r="F75" s="595"/>
      <c r="G75" s="591"/>
      <c r="H75" s="595"/>
      <c r="I75" s="596"/>
      <c r="J75" s="596"/>
    </row>
    <row r="76" spans="1:10" s="537" customFormat="1" ht="18" customHeight="1">
      <c r="A76" s="1420" t="s">
        <v>527</v>
      </c>
      <c r="B76" s="1420"/>
      <c r="C76" s="1420"/>
      <c r="D76" s="539" t="s">
        <v>528</v>
      </c>
      <c r="E76" s="540"/>
      <c r="F76" s="541" t="s">
        <v>529</v>
      </c>
      <c r="G76" s="540"/>
      <c r="H76" s="542" t="s">
        <v>530</v>
      </c>
      <c r="I76" s="1420" t="s">
        <v>580</v>
      </c>
      <c r="J76" s="1420"/>
    </row>
    <row r="77" spans="1:10" s="529" customFormat="1" ht="24" customHeight="1">
      <c r="A77" s="1423" t="str">
        <f>IF(個表B!B40="","",個表B!B40)</f>
        <v/>
      </c>
      <c r="B77" s="1423"/>
      <c r="C77" s="1423"/>
      <c r="D77" s="636">
        <f>IF(別紙入場料詳細!$K66="","",別紙入場料詳細!$K66)</f>
        <v>0</v>
      </c>
      <c r="E77" s="543" t="s">
        <v>531</v>
      </c>
      <c r="F77" s="637">
        <f>個表B!$C41</f>
        <v>0</v>
      </c>
      <c r="G77" s="543" t="s">
        <v>532</v>
      </c>
      <c r="H77" s="544">
        <f>D77*F77</f>
        <v>0</v>
      </c>
      <c r="I77" s="1425">
        <f>個表B!B38</f>
        <v>0</v>
      </c>
      <c r="J77" s="1426"/>
    </row>
    <row r="78" spans="1:10" s="537" customFormat="1" ht="18" customHeight="1">
      <c r="A78" s="545" t="s">
        <v>533</v>
      </c>
      <c r="B78" s="546" t="s">
        <v>534</v>
      </c>
      <c r="C78" s="547" t="s">
        <v>535</v>
      </c>
      <c r="D78" s="548" t="s">
        <v>536</v>
      </c>
      <c r="E78" s="549"/>
      <c r="F78" s="546" t="s">
        <v>537</v>
      </c>
      <c r="G78" s="549"/>
      <c r="H78" s="550" t="s">
        <v>538</v>
      </c>
      <c r="I78" s="545" t="s">
        <v>525</v>
      </c>
      <c r="J78" s="547" t="s">
        <v>526</v>
      </c>
    </row>
    <row r="79" spans="1:10" s="529" customFormat="1" ht="24" customHeight="1">
      <c r="A79" s="560"/>
      <c r="B79" s="570" t="str">
        <f t="shared" ref="B79:B85" si="20">IF(A79="","",TEXT(A79,"aaa"))</f>
        <v/>
      </c>
      <c r="C79" s="562"/>
      <c r="D79" s="563"/>
      <c r="E79" s="564" t="s">
        <v>540</v>
      </c>
      <c r="F79" s="565"/>
      <c r="G79" s="564" t="s">
        <v>542</v>
      </c>
      <c r="H79" s="566">
        <f t="shared" ref="H79" si="21">D79+F79</f>
        <v>0</v>
      </c>
      <c r="I79" s="567">
        <f>IF(ISERROR(D79/$D$77),0,D79/$D$77)</f>
        <v>0</v>
      </c>
      <c r="J79" s="568">
        <f>IF(ISERROR(H79/$D$77),0,H79/$D$77)</f>
        <v>0</v>
      </c>
    </row>
    <row r="80" spans="1:10" s="529" customFormat="1" ht="24" customHeight="1">
      <c r="A80" s="569"/>
      <c r="B80" s="570" t="str">
        <f t="shared" si="20"/>
        <v/>
      </c>
      <c r="C80" s="571"/>
      <c r="D80" s="572"/>
      <c r="E80" s="573" t="s">
        <v>540</v>
      </c>
      <c r="F80" s="574"/>
      <c r="G80" s="573" t="s">
        <v>542</v>
      </c>
      <c r="H80" s="575">
        <f>D80+F80</f>
        <v>0</v>
      </c>
      <c r="I80" s="576">
        <f>IF(ISERROR(D80/$D$77),0,D80/$D$77)</f>
        <v>0</v>
      </c>
      <c r="J80" s="577">
        <f t="shared" ref="J80:J85" si="22">IF(ISERROR(H80/$D$77),0,H80/$D$77)</f>
        <v>0</v>
      </c>
    </row>
    <row r="81" spans="1:10" s="529" customFormat="1" ht="24" customHeight="1">
      <c r="A81" s="569"/>
      <c r="B81" s="570" t="str">
        <f t="shared" si="20"/>
        <v/>
      </c>
      <c r="C81" s="571"/>
      <c r="D81" s="572"/>
      <c r="E81" s="573" t="s">
        <v>540</v>
      </c>
      <c r="F81" s="574"/>
      <c r="G81" s="573" t="s">
        <v>542</v>
      </c>
      <c r="H81" s="575">
        <f>D81+F81</f>
        <v>0</v>
      </c>
      <c r="I81" s="576">
        <f t="shared" ref="I81:I85" si="23">IF(ISERROR(D81/$D$77),0,D81/$D$77)</f>
        <v>0</v>
      </c>
      <c r="J81" s="577">
        <f t="shared" si="22"/>
        <v>0</v>
      </c>
    </row>
    <row r="82" spans="1:10" s="529" customFormat="1" ht="24" customHeight="1">
      <c r="A82" s="569"/>
      <c r="B82" s="570" t="str">
        <f t="shared" si="20"/>
        <v/>
      </c>
      <c r="C82" s="571"/>
      <c r="D82" s="572"/>
      <c r="E82" s="573" t="s">
        <v>540</v>
      </c>
      <c r="F82" s="574"/>
      <c r="G82" s="573" t="s">
        <v>542</v>
      </c>
      <c r="H82" s="575">
        <f>D82+F82</f>
        <v>0</v>
      </c>
      <c r="I82" s="576">
        <f t="shared" si="23"/>
        <v>0</v>
      </c>
      <c r="J82" s="577">
        <f t="shared" si="22"/>
        <v>0</v>
      </c>
    </row>
    <row r="83" spans="1:10" ht="24" customHeight="1">
      <c r="A83" s="569"/>
      <c r="B83" s="570" t="str">
        <f t="shared" si="20"/>
        <v/>
      </c>
      <c r="C83" s="571"/>
      <c r="D83" s="572"/>
      <c r="E83" s="573" t="s">
        <v>540</v>
      </c>
      <c r="F83" s="574"/>
      <c r="G83" s="573" t="s">
        <v>542</v>
      </c>
      <c r="H83" s="575">
        <f>D83+F83</f>
        <v>0</v>
      </c>
      <c r="I83" s="576">
        <f t="shared" si="23"/>
        <v>0</v>
      </c>
      <c r="J83" s="577">
        <f t="shared" si="22"/>
        <v>0</v>
      </c>
    </row>
    <row r="84" spans="1:10" s="529" customFormat="1" ht="24" customHeight="1">
      <c r="A84" s="569"/>
      <c r="B84" s="570" t="str">
        <f t="shared" si="20"/>
        <v/>
      </c>
      <c r="C84" s="571"/>
      <c r="D84" s="572"/>
      <c r="E84" s="573" t="s">
        <v>540</v>
      </c>
      <c r="F84" s="574"/>
      <c r="G84" s="573" t="s">
        <v>542</v>
      </c>
      <c r="H84" s="575">
        <f>D84+F84</f>
        <v>0</v>
      </c>
      <c r="I84" s="576">
        <f t="shared" si="23"/>
        <v>0</v>
      </c>
      <c r="J84" s="577">
        <f t="shared" si="22"/>
        <v>0</v>
      </c>
    </row>
    <row r="85" spans="1:10" s="529" customFormat="1" ht="24" customHeight="1">
      <c r="A85" s="569"/>
      <c r="B85" s="561" t="str">
        <f t="shared" si="20"/>
        <v/>
      </c>
      <c r="C85" s="571"/>
      <c r="D85" s="572"/>
      <c r="E85" s="573" t="s">
        <v>540</v>
      </c>
      <c r="F85" s="574"/>
      <c r="G85" s="573" t="s">
        <v>542</v>
      </c>
      <c r="H85" s="575">
        <f t="shared" ref="H85" si="24">D85+F85</f>
        <v>0</v>
      </c>
      <c r="I85" s="627">
        <f t="shared" si="23"/>
        <v>0</v>
      </c>
      <c r="J85" s="628">
        <f t="shared" si="22"/>
        <v>0</v>
      </c>
    </row>
    <row r="86" spans="1:10" ht="24" customHeight="1">
      <c r="A86" s="1424" t="s">
        <v>543</v>
      </c>
      <c r="B86" s="1424"/>
      <c r="C86" s="1424"/>
      <c r="D86" s="586">
        <f>SUM(D79:D85)</f>
        <v>0</v>
      </c>
      <c r="E86" s="587" t="s">
        <v>540</v>
      </c>
      <c r="F86" s="588">
        <f>SUM(F79:F85)</f>
        <v>0</v>
      </c>
      <c r="G86" s="589" t="s">
        <v>542</v>
      </c>
      <c r="H86" s="544">
        <f>SUM(H79:H85)</f>
        <v>0</v>
      </c>
      <c r="I86" s="584">
        <f>IF(ISERROR(D86/$H$77),0,D86/$H$77)</f>
        <v>0</v>
      </c>
      <c r="J86" s="585">
        <f>IF(ISERROR(H86/$H$77),0,H86/$H$77)</f>
        <v>0</v>
      </c>
    </row>
    <row r="87" spans="1:10" ht="12" customHeight="1">
      <c r="A87" s="635">
        <v>7</v>
      </c>
    </row>
    <row r="88" spans="1:10" s="537" customFormat="1" ht="18" customHeight="1">
      <c r="A88" s="1420" t="s">
        <v>527</v>
      </c>
      <c r="B88" s="1420"/>
      <c r="C88" s="1420"/>
      <c r="D88" s="539" t="s">
        <v>528</v>
      </c>
      <c r="E88" s="540"/>
      <c r="F88" s="541" t="s">
        <v>529</v>
      </c>
      <c r="G88" s="540"/>
      <c r="H88" s="542" t="s">
        <v>530</v>
      </c>
      <c r="I88" s="1420" t="s">
        <v>580</v>
      </c>
      <c r="J88" s="1420"/>
    </row>
    <row r="89" spans="1:10" s="529" customFormat="1" ht="24" customHeight="1">
      <c r="A89" s="1423" t="str">
        <f>IF(個表B!B45="","",個表B!B45)</f>
        <v/>
      </c>
      <c r="B89" s="1423"/>
      <c r="C89" s="1423"/>
      <c r="D89" s="636">
        <f>IF(別紙入場料詳細!C93="","",別紙入場料詳細!$C93)</f>
        <v>0</v>
      </c>
      <c r="E89" s="543" t="s">
        <v>531</v>
      </c>
      <c r="F89" s="637">
        <f>個表B!$C46</f>
        <v>0</v>
      </c>
      <c r="G89" s="543" t="s">
        <v>532</v>
      </c>
      <c r="H89" s="544">
        <f>IFERROR(D89*F89,"")</f>
        <v>0</v>
      </c>
      <c r="I89" s="1425">
        <f>個表B!B43</f>
        <v>0</v>
      </c>
      <c r="J89" s="1426"/>
    </row>
    <row r="90" spans="1:10" s="537" customFormat="1" ht="18" customHeight="1">
      <c r="A90" s="545" t="s">
        <v>533</v>
      </c>
      <c r="B90" s="546" t="s">
        <v>534</v>
      </c>
      <c r="C90" s="547" t="s">
        <v>535</v>
      </c>
      <c r="D90" s="548" t="s">
        <v>536</v>
      </c>
      <c r="E90" s="549"/>
      <c r="F90" s="546" t="s">
        <v>537</v>
      </c>
      <c r="G90" s="549"/>
      <c r="H90" s="550" t="s">
        <v>538</v>
      </c>
      <c r="I90" s="545" t="s">
        <v>525</v>
      </c>
      <c r="J90" s="547" t="s">
        <v>526</v>
      </c>
    </row>
    <row r="91" spans="1:10" s="529" customFormat="1" ht="24" customHeight="1">
      <c r="A91" s="560"/>
      <c r="B91" s="570" t="str">
        <f t="shared" ref="B91:B97" si="25">IF(A91="","",TEXT(A91,"aaa"))</f>
        <v/>
      </c>
      <c r="C91" s="562"/>
      <c r="D91" s="563"/>
      <c r="E91" s="564" t="s">
        <v>540</v>
      </c>
      <c r="F91" s="565"/>
      <c r="G91" s="564" t="s">
        <v>542</v>
      </c>
      <c r="H91" s="566">
        <f t="shared" ref="H91" si="26">D91+F91</f>
        <v>0</v>
      </c>
      <c r="I91" s="629">
        <f>IF(ISERROR(D91/$D$89),0,D91/$D$89)</f>
        <v>0</v>
      </c>
      <c r="J91" s="630">
        <f>IF(ISERROR(H91/$D$89),0,H91/$D$89)</f>
        <v>0</v>
      </c>
    </row>
    <row r="92" spans="1:10" s="529" customFormat="1" ht="24" customHeight="1">
      <c r="A92" s="569"/>
      <c r="B92" s="570" t="str">
        <f t="shared" si="25"/>
        <v/>
      </c>
      <c r="C92" s="571"/>
      <c r="D92" s="572"/>
      <c r="E92" s="573" t="s">
        <v>540</v>
      </c>
      <c r="F92" s="574"/>
      <c r="G92" s="573" t="s">
        <v>542</v>
      </c>
      <c r="H92" s="575">
        <f>D92+F92</f>
        <v>0</v>
      </c>
      <c r="I92" s="576">
        <f t="shared" ref="I92:I96" si="27">IF(ISERROR(D92/$D$89),0,D92/$D$89)</f>
        <v>0</v>
      </c>
      <c r="J92" s="577">
        <f t="shared" ref="J92:J97" si="28">IF(ISERROR(H92/$D$89),0,H92/$D$89)</f>
        <v>0</v>
      </c>
    </row>
    <row r="93" spans="1:10" s="529" customFormat="1" ht="24" customHeight="1">
      <c r="A93" s="569"/>
      <c r="B93" s="570" t="str">
        <f t="shared" si="25"/>
        <v/>
      </c>
      <c r="C93" s="571"/>
      <c r="D93" s="572"/>
      <c r="E93" s="573" t="s">
        <v>540</v>
      </c>
      <c r="F93" s="574"/>
      <c r="G93" s="573" t="s">
        <v>542</v>
      </c>
      <c r="H93" s="575">
        <f>D93+F93</f>
        <v>0</v>
      </c>
      <c r="I93" s="576">
        <f t="shared" si="27"/>
        <v>0</v>
      </c>
      <c r="J93" s="577">
        <f t="shared" si="28"/>
        <v>0</v>
      </c>
    </row>
    <row r="94" spans="1:10" s="529" customFormat="1" ht="24" customHeight="1">
      <c r="A94" s="569"/>
      <c r="B94" s="570" t="str">
        <f t="shared" si="25"/>
        <v/>
      </c>
      <c r="C94" s="571"/>
      <c r="D94" s="572"/>
      <c r="E94" s="573" t="s">
        <v>540</v>
      </c>
      <c r="F94" s="574"/>
      <c r="G94" s="573" t="s">
        <v>542</v>
      </c>
      <c r="H94" s="575">
        <f>D94+F94</f>
        <v>0</v>
      </c>
      <c r="I94" s="576">
        <f t="shared" si="27"/>
        <v>0</v>
      </c>
      <c r="J94" s="577">
        <f t="shared" si="28"/>
        <v>0</v>
      </c>
    </row>
    <row r="95" spans="1:10" ht="24" customHeight="1">
      <c r="A95" s="569"/>
      <c r="B95" s="570" t="str">
        <f t="shared" si="25"/>
        <v/>
      </c>
      <c r="C95" s="571"/>
      <c r="D95" s="572"/>
      <c r="E95" s="573" t="s">
        <v>540</v>
      </c>
      <c r="F95" s="574"/>
      <c r="G95" s="573" t="s">
        <v>542</v>
      </c>
      <c r="H95" s="575">
        <f>D95+F95</f>
        <v>0</v>
      </c>
      <c r="I95" s="576">
        <f t="shared" si="27"/>
        <v>0</v>
      </c>
      <c r="J95" s="577">
        <f t="shared" si="28"/>
        <v>0</v>
      </c>
    </row>
    <row r="96" spans="1:10" s="529" customFormat="1" ht="24" customHeight="1">
      <c r="A96" s="569"/>
      <c r="B96" s="570" t="str">
        <f t="shared" si="25"/>
        <v/>
      </c>
      <c r="C96" s="571"/>
      <c r="D96" s="572"/>
      <c r="E96" s="573" t="s">
        <v>540</v>
      </c>
      <c r="F96" s="574"/>
      <c r="G96" s="573" t="s">
        <v>542</v>
      </c>
      <c r="H96" s="575">
        <f>D96+F96</f>
        <v>0</v>
      </c>
      <c r="I96" s="576">
        <f t="shared" si="27"/>
        <v>0</v>
      </c>
      <c r="J96" s="577">
        <f t="shared" si="28"/>
        <v>0</v>
      </c>
    </row>
    <row r="97" spans="1:10" s="529" customFormat="1" ht="24" customHeight="1">
      <c r="A97" s="569"/>
      <c r="B97" s="561" t="str">
        <f t="shared" si="25"/>
        <v/>
      </c>
      <c r="C97" s="571"/>
      <c r="D97" s="572"/>
      <c r="E97" s="573" t="s">
        <v>540</v>
      </c>
      <c r="F97" s="574"/>
      <c r="G97" s="573" t="s">
        <v>542</v>
      </c>
      <c r="H97" s="575">
        <f t="shared" ref="H97" si="29">D97+F97</f>
        <v>0</v>
      </c>
      <c r="I97" s="627">
        <f>IF(ISERROR(D97/$D$89),0,D97/$D$89)</f>
        <v>0</v>
      </c>
      <c r="J97" s="628">
        <f t="shared" si="28"/>
        <v>0</v>
      </c>
    </row>
    <row r="98" spans="1:10" ht="24" customHeight="1">
      <c r="A98" s="1424" t="s">
        <v>543</v>
      </c>
      <c r="B98" s="1424"/>
      <c r="C98" s="1424"/>
      <c r="D98" s="586">
        <f>SUM(D91:D97)</f>
        <v>0</v>
      </c>
      <c r="E98" s="587" t="s">
        <v>540</v>
      </c>
      <c r="F98" s="588">
        <f>SUM(F91:F97)</f>
        <v>0</v>
      </c>
      <c r="G98" s="589" t="s">
        <v>542</v>
      </c>
      <c r="H98" s="544">
        <f>SUM(H91:H97)</f>
        <v>0</v>
      </c>
      <c r="I98" s="584">
        <f>IF(ISERROR(D98/$H$89),0,D98/$H$89)</f>
        <v>0</v>
      </c>
      <c r="J98" s="585">
        <f>IF(ISERROR(H98/$H$89),0,H98/$H$89)</f>
        <v>0</v>
      </c>
    </row>
    <row r="99" spans="1:10" ht="12" customHeight="1">
      <c r="A99" s="635">
        <v>8</v>
      </c>
    </row>
    <row r="100" spans="1:10" s="537" customFormat="1" ht="18" customHeight="1">
      <c r="A100" s="1420" t="s">
        <v>527</v>
      </c>
      <c r="B100" s="1420"/>
      <c r="C100" s="1420"/>
      <c r="D100" s="539" t="s">
        <v>528</v>
      </c>
      <c r="E100" s="540"/>
      <c r="F100" s="541" t="s">
        <v>529</v>
      </c>
      <c r="G100" s="540"/>
      <c r="H100" s="542" t="s">
        <v>530</v>
      </c>
      <c r="I100" s="1420" t="s">
        <v>580</v>
      </c>
      <c r="J100" s="1420"/>
    </row>
    <row r="101" spans="1:10" s="529" customFormat="1" ht="24" customHeight="1">
      <c r="A101" s="1423" t="str">
        <f>IF(個表B!B50="","",個表B!B50)</f>
        <v/>
      </c>
      <c r="B101" s="1423"/>
      <c r="C101" s="1423"/>
      <c r="D101" s="636">
        <f>IF(別紙入場料詳細!$K93="","",別紙入場料詳細!$K93)</f>
        <v>0</v>
      </c>
      <c r="E101" s="543" t="s">
        <v>531</v>
      </c>
      <c r="F101" s="637">
        <f>個表B!$C51</f>
        <v>0</v>
      </c>
      <c r="G101" s="543" t="s">
        <v>532</v>
      </c>
      <c r="H101" s="544">
        <f>IFERROR(D101*F101,"")</f>
        <v>0</v>
      </c>
      <c r="I101" s="1425">
        <f>個表B!B48</f>
        <v>0</v>
      </c>
      <c r="J101" s="1426"/>
    </row>
    <row r="102" spans="1:10" s="537" customFormat="1" ht="18" customHeight="1">
      <c r="A102" s="545" t="s">
        <v>533</v>
      </c>
      <c r="B102" s="546" t="s">
        <v>534</v>
      </c>
      <c r="C102" s="547" t="s">
        <v>535</v>
      </c>
      <c r="D102" s="548" t="s">
        <v>536</v>
      </c>
      <c r="E102" s="549"/>
      <c r="F102" s="546" t="s">
        <v>537</v>
      </c>
      <c r="G102" s="549"/>
      <c r="H102" s="550" t="s">
        <v>538</v>
      </c>
      <c r="I102" s="545" t="s">
        <v>525</v>
      </c>
      <c r="J102" s="547" t="s">
        <v>526</v>
      </c>
    </row>
    <row r="103" spans="1:10" s="529" customFormat="1" ht="24" customHeight="1">
      <c r="A103" s="560"/>
      <c r="B103" s="570" t="str">
        <f t="shared" ref="B103:B109" si="30">IF(A103="","",TEXT(A103,"aaa"))</f>
        <v/>
      </c>
      <c r="C103" s="562"/>
      <c r="D103" s="563"/>
      <c r="E103" s="564" t="s">
        <v>540</v>
      </c>
      <c r="F103" s="565"/>
      <c r="G103" s="564" t="s">
        <v>542</v>
      </c>
      <c r="H103" s="566">
        <f t="shared" ref="H103" si="31">D103+F103</f>
        <v>0</v>
      </c>
      <c r="I103" s="631">
        <f>IF(ISERROR(D103/$D$101),0,D103/$D$101)</f>
        <v>0</v>
      </c>
      <c r="J103" s="632">
        <f>IF(ISERROR(H103/$D$101),0,H103/$D$101)</f>
        <v>0</v>
      </c>
    </row>
    <row r="104" spans="1:10" s="529" customFormat="1" ht="24" customHeight="1">
      <c r="A104" s="569"/>
      <c r="B104" s="570" t="str">
        <f t="shared" si="30"/>
        <v/>
      </c>
      <c r="C104" s="571"/>
      <c r="D104" s="572"/>
      <c r="E104" s="573" t="s">
        <v>540</v>
      </c>
      <c r="F104" s="574"/>
      <c r="G104" s="573" t="s">
        <v>542</v>
      </c>
      <c r="H104" s="575">
        <f>D104+F104</f>
        <v>0</v>
      </c>
      <c r="I104" s="576">
        <f t="shared" ref="I104:I109" si="32">IF(ISERROR(D104/$D$101),0,D104/$D$101)</f>
        <v>0</v>
      </c>
      <c r="J104" s="577">
        <f t="shared" ref="J104:J109" si="33">IF(ISERROR(H104/$D$101),0,H104/$D$101)</f>
        <v>0</v>
      </c>
    </row>
    <row r="105" spans="1:10" s="529" customFormat="1" ht="24" customHeight="1">
      <c r="A105" s="569"/>
      <c r="B105" s="570" t="str">
        <f t="shared" si="30"/>
        <v/>
      </c>
      <c r="C105" s="571"/>
      <c r="D105" s="572"/>
      <c r="E105" s="573" t="s">
        <v>540</v>
      </c>
      <c r="F105" s="574"/>
      <c r="G105" s="573" t="s">
        <v>542</v>
      </c>
      <c r="H105" s="575">
        <f>D105+F105</f>
        <v>0</v>
      </c>
      <c r="I105" s="576">
        <f t="shared" si="32"/>
        <v>0</v>
      </c>
      <c r="J105" s="577">
        <f t="shared" si="33"/>
        <v>0</v>
      </c>
    </row>
    <row r="106" spans="1:10" s="529" customFormat="1" ht="24" customHeight="1">
      <c r="A106" s="569"/>
      <c r="B106" s="570" t="str">
        <f t="shared" si="30"/>
        <v/>
      </c>
      <c r="C106" s="571"/>
      <c r="D106" s="572"/>
      <c r="E106" s="573" t="s">
        <v>540</v>
      </c>
      <c r="F106" s="574"/>
      <c r="G106" s="573" t="s">
        <v>542</v>
      </c>
      <c r="H106" s="575">
        <f>D106+F106</f>
        <v>0</v>
      </c>
      <c r="I106" s="576">
        <f t="shared" si="32"/>
        <v>0</v>
      </c>
      <c r="J106" s="577">
        <f t="shared" si="33"/>
        <v>0</v>
      </c>
    </row>
    <row r="107" spans="1:10" ht="24" customHeight="1">
      <c r="A107" s="569"/>
      <c r="B107" s="570" t="str">
        <f t="shared" si="30"/>
        <v/>
      </c>
      <c r="C107" s="571"/>
      <c r="D107" s="572"/>
      <c r="E107" s="573" t="s">
        <v>540</v>
      </c>
      <c r="F107" s="574"/>
      <c r="G107" s="573" t="s">
        <v>542</v>
      </c>
      <c r="H107" s="575">
        <f>D107+F107</f>
        <v>0</v>
      </c>
      <c r="I107" s="576">
        <f t="shared" si="32"/>
        <v>0</v>
      </c>
      <c r="J107" s="577">
        <f t="shared" si="33"/>
        <v>0</v>
      </c>
    </row>
    <row r="108" spans="1:10" s="529" customFormat="1" ht="24" customHeight="1">
      <c r="A108" s="569"/>
      <c r="B108" s="570" t="str">
        <f t="shared" si="30"/>
        <v/>
      </c>
      <c r="C108" s="571"/>
      <c r="D108" s="572"/>
      <c r="E108" s="573" t="s">
        <v>540</v>
      </c>
      <c r="F108" s="574"/>
      <c r="G108" s="573" t="s">
        <v>542</v>
      </c>
      <c r="H108" s="575">
        <f>D108+F108</f>
        <v>0</v>
      </c>
      <c r="I108" s="576">
        <f t="shared" si="32"/>
        <v>0</v>
      </c>
      <c r="J108" s="577">
        <f t="shared" si="33"/>
        <v>0</v>
      </c>
    </row>
    <row r="109" spans="1:10" s="529" customFormat="1" ht="24" customHeight="1">
      <c r="A109" s="569"/>
      <c r="B109" s="561" t="str">
        <f t="shared" si="30"/>
        <v/>
      </c>
      <c r="C109" s="571"/>
      <c r="D109" s="572"/>
      <c r="E109" s="573" t="s">
        <v>540</v>
      </c>
      <c r="F109" s="574"/>
      <c r="G109" s="573" t="s">
        <v>542</v>
      </c>
      <c r="H109" s="575">
        <f t="shared" ref="H109" si="34">D109+F109</f>
        <v>0</v>
      </c>
      <c r="I109" s="627">
        <f t="shared" si="32"/>
        <v>0</v>
      </c>
      <c r="J109" s="628">
        <f t="shared" si="33"/>
        <v>0</v>
      </c>
    </row>
    <row r="110" spans="1:10" ht="24" customHeight="1">
      <c r="A110" s="1424" t="s">
        <v>543</v>
      </c>
      <c r="B110" s="1424"/>
      <c r="C110" s="1424"/>
      <c r="D110" s="586">
        <f>SUM(D103:D109)</f>
        <v>0</v>
      </c>
      <c r="E110" s="587" t="s">
        <v>540</v>
      </c>
      <c r="F110" s="588">
        <f>SUM(F103:F109)</f>
        <v>0</v>
      </c>
      <c r="G110" s="589" t="s">
        <v>542</v>
      </c>
      <c r="H110" s="544">
        <f>SUM(H103:H109)</f>
        <v>0</v>
      </c>
      <c r="I110" s="584">
        <f>IF(ISERROR(D110/$H$101),0,D110/$H$101)</f>
        <v>0</v>
      </c>
      <c r="J110" s="585">
        <f>IF(ISERROR(H110/$H$101),0,H110/$H$101)</f>
        <v>0</v>
      </c>
    </row>
    <row r="111" spans="1:10" ht="12" customHeight="1">
      <c r="A111" s="635">
        <v>9</v>
      </c>
    </row>
    <row r="112" spans="1:10" s="537" customFormat="1" ht="18" customHeight="1">
      <c r="A112" s="1420" t="s">
        <v>527</v>
      </c>
      <c r="B112" s="1420"/>
      <c r="C112" s="1420"/>
      <c r="D112" s="539" t="s">
        <v>528</v>
      </c>
      <c r="E112" s="540"/>
      <c r="F112" s="541" t="s">
        <v>529</v>
      </c>
      <c r="G112" s="540"/>
      <c r="H112" s="542" t="s">
        <v>530</v>
      </c>
      <c r="I112" s="1420" t="s">
        <v>580</v>
      </c>
      <c r="J112" s="1420"/>
    </row>
    <row r="113" spans="1:10" s="529" customFormat="1" ht="24" customHeight="1">
      <c r="A113" s="1423" t="str">
        <f>IF(個表B!B55="","",個表B!B55)</f>
        <v/>
      </c>
      <c r="B113" s="1423"/>
      <c r="C113" s="1423"/>
      <c r="D113" s="636">
        <f>IF(別紙入場料詳細!$C120="","",別紙入場料詳細!$C120)</f>
        <v>0</v>
      </c>
      <c r="E113" s="543" t="s">
        <v>531</v>
      </c>
      <c r="F113" s="637">
        <f>個表B!$C56</f>
        <v>0</v>
      </c>
      <c r="G113" s="543" t="s">
        <v>532</v>
      </c>
      <c r="H113" s="544">
        <f>IFERROR(D113*F113,"")</f>
        <v>0</v>
      </c>
      <c r="I113" s="1425">
        <f>個表B!B53</f>
        <v>0</v>
      </c>
      <c r="J113" s="1426"/>
    </row>
    <row r="114" spans="1:10" s="537" customFormat="1" ht="18" customHeight="1">
      <c r="A114" s="545" t="s">
        <v>533</v>
      </c>
      <c r="B114" s="546" t="s">
        <v>534</v>
      </c>
      <c r="C114" s="547" t="s">
        <v>535</v>
      </c>
      <c r="D114" s="548" t="s">
        <v>536</v>
      </c>
      <c r="E114" s="549"/>
      <c r="F114" s="546" t="s">
        <v>537</v>
      </c>
      <c r="G114" s="549"/>
      <c r="H114" s="550" t="s">
        <v>538</v>
      </c>
      <c r="I114" s="545" t="s">
        <v>525</v>
      </c>
      <c r="J114" s="547" t="s">
        <v>526</v>
      </c>
    </row>
    <row r="115" spans="1:10" s="529" customFormat="1" ht="24" customHeight="1">
      <c r="A115" s="560"/>
      <c r="B115" s="570" t="str">
        <f t="shared" ref="B115:B121" si="35">IF(A115="","",TEXT(A115,"aaa"))</f>
        <v/>
      </c>
      <c r="C115" s="562"/>
      <c r="D115" s="563"/>
      <c r="E115" s="564" t="s">
        <v>540</v>
      </c>
      <c r="F115" s="565"/>
      <c r="G115" s="564" t="s">
        <v>542</v>
      </c>
      <c r="H115" s="566">
        <f t="shared" ref="H115" si="36">D115+F115</f>
        <v>0</v>
      </c>
      <c r="I115" s="629">
        <f>IF(ISERROR(D115/$D$113),0,D115/$D$113)</f>
        <v>0</v>
      </c>
      <c r="J115" s="630">
        <f>IF(ISERROR(H115/$D$113),0,H115/$D$113)</f>
        <v>0</v>
      </c>
    </row>
    <row r="116" spans="1:10" s="529" customFormat="1" ht="24" customHeight="1">
      <c r="A116" s="569"/>
      <c r="B116" s="570" t="str">
        <f t="shared" si="35"/>
        <v/>
      </c>
      <c r="C116" s="571"/>
      <c r="D116" s="572"/>
      <c r="E116" s="573" t="s">
        <v>540</v>
      </c>
      <c r="F116" s="574"/>
      <c r="G116" s="573" t="s">
        <v>542</v>
      </c>
      <c r="H116" s="575">
        <f>D116+F116</f>
        <v>0</v>
      </c>
      <c r="I116" s="576">
        <f t="shared" ref="I116:I121" si="37">IF(ISERROR(D116/$D$113),0,D116/$D$113)</f>
        <v>0</v>
      </c>
      <c r="J116" s="577">
        <f t="shared" ref="J116:J121" si="38">IF(ISERROR(H116/$D$113),0,H116/$D$113)</f>
        <v>0</v>
      </c>
    </row>
    <row r="117" spans="1:10" s="529" customFormat="1" ht="24" customHeight="1">
      <c r="A117" s="569"/>
      <c r="B117" s="570" t="str">
        <f t="shared" si="35"/>
        <v/>
      </c>
      <c r="C117" s="571"/>
      <c r="D117" s="572"/>
      <c r="E117" s="573" t="s">
        <v>540</v>
      </c>
      <c r="F117" s="574"/>
      <c r="G117" s="573" t="s">
        <v>542</v>
      </c>
      <c r="H117" s="575">
        <f>D117+F117</f>
        <v>0</v>
      </c>
      <c r="I117" s="576">
        <f t="shared" si="37"/>
        <v>0</v>
      </c>
      <c r="J117" s="577">
        <f t="shared" si="38"/>
        <v>0</v>
      </c>
    </row>
    <row r="118" spans="1:10" s="529" customFormat="1" ht="24" customHeight="1">
      <c r="A118" s="569"/>
      <c r="B118" s="570" t="str">
        <f t="shared" si="35"/>
        <v/>
      </c>
      <c r="C118" s="571"/>
      <c r="D118" s="572"/>
      <c r="E118" s="573" t="s">
        <v>540</v>
      </c>
      <c r="F118" s="574"/>
      <c r="G118" s="573" t="s">
        <v>542</v>
      </c>
      <c r="H118" s="575">
        <f>D118+F118</f>
        <v>0</v>
      </c>
      <c r="I118" s="576">
        <f t="shared" si="37"/>
        <v>0</v>
      </c>
      <c r="J118" s="577">
        <f t="shared" si="38"/>
        <v>0</v>
      </c>
    </row>
    <row r="119" spans="1:10" ht="24" customHeight="1">
      <c r="A119" s="569"/>
      <c r="B119" s="570" t="str">
        <f t="shared" si="35"/>
        <v/>
      </c>
      <c r="C119" s="571"/>
      <c r="D119" s="572"/>
      <c r="E119" s="573" t="s">
        <v>540</v>
      </c>
      <c r="F119" s="574"/>
      <c r="G119" s="573" t="s">
        <v>542</v>
      </c>
      <c r="H119" s="575">
        <f>D119+F119</f>
        <v>0</v>
      </c>
      <c r="I119" s="576">
        <f t="shared" si="37"/>
        <v>0</v>
      </c>
      <c r="J119" s="577">
        <f t="shared" si="38"/>
        <v>0</v>
      </c>
    </row>
    <row r="120" spans="1:10" s="529" customFormat="1" ht="24" customHeight="1">
      <c r="A120" s="569"/>
      <c r="B120" s="570" t="str">
        <f t="shared" si="35"/>
        <v/>
      </c>
      <c r="C120" s="571"/>
      <c r="D120" s="572"/>
      <c r="E120" s="573" t="s">
        <v>540</v>
      </c>
      <c r="F120" s="574"/>
      <c r="G120" s="573" t="s">
        <v>542</v>
      </c>
      <c r="H120" s="575">
        <f>D120+F120</f>
        <v>0</v>
      </c>
      <c r="I120" s="576">
        <f t="shared" si="37"/>
        <v>0</v>
      </c>
      <c r="J120" s="577">
        <f t="shared" si="38"/>
        <v>0</v>
      </c>
    </row>
    <row r="121" spans="1:10" s="529" customFormat="1" ht="24" customHeight="1">
      <c r="A121" s="569"/>
      <c r="B121" s="561" t="str">
        <f t="shared" si="35"/>
        <v/>
      </c>
      <c r="C121" s="571"/>
      <c r="D121" s="572"/>
      <c r="E121" s="573" t="s">
        <v>540</v>
      </c>
      <c r="F121" s="574"/>
      <c r="G121" s="573" t="s">
        <v>542</v>
      </c>
      <c r="H121" s="575">
        <f t="shared" ref="H121" si="39">D121+F121</f>
        <v>0</v>
      </c>
      <c r="I121" s="627">
        <f t="shared" si="37"/>
        <v>0</v>
      </c>
      <c r="J121" s="628">
        <f t="shared" si="38"/>
        <v>0</v>
      </c>
    </row>
    <row r="122" spans="1:10" ht="24" customHeight="1">
      <c r="A122" s="1424" t="s">
        <v>543</v>
      </c>
      <c r="B122" s="1424"/>
      <c r="C122" s="1424"/>
      <c r="D122" s="586">
        <f>SUM(D115:D121)</f>
        <v>0</v>
      </c>
      <c r="E122" s="587" t="s">
        <v>540</v>
      </c>
      <c r="F122" s="588">
        <f>SUM(F115:F121)</f>
        <v>0</v>
      </c>
      <c r="G122" s="589" t="s">
        <v>542</v>
      </c>
      <c r="H122" s="544">
        <f>SUM(H115:H121)</f>
        <v>0</v>
      </c>
      <c r="I122" s="584">
        <f>IF(ISERROR(D122/$H$113),0,D122/$H$113)</f>
        <v>0</v>
      </c>
      <c r="J122" s="585">
        <f>IF(ISERROR(H122/$H$113),0,H122/$H$113)</f>
        <v>0</v>
      </c>
    </row>
    <row r="123" spans="1:10" ht="12" customHeight="1">
      <c r="A123" s="635">
        <v>10</v>
      </c>
    </row>
    <row r="124" spans="1:10" s="537" customFormat="1" ht="18" customHeight="1">
      <c r="A124" s="1420" t="s">
        <v>527</v>
      </c>
      <c r="B124" s="1420"/>
      <c r="C124" s="1420"/>
      <c r="D124" s="539" t="s">
        <v>528</v>
      </c>
      <c r="E124" s="540"/>
      <c r="F124" s="541" t="s">
        <v>529</v>
      </c>
      <c r="G124" s="540"/>
      <c r="H124" s="542" t="s">
        <v>530</v>
      </c>
      <c r="I124" s="1420" t="s">
        <v>580</v>
      </c>
      <c r="J124" s="1420"/>
    </row>
    <row r="125" spans="1:10" s="529" customFormat="1" ht="24" customHeight="1">
      <c r="A125" s="1423" t="str">
        <f>IF(個表B!B60="","",個表B!B60)</f>
        <v/>
      </c>
      <c r="B125" s="1423"/>
      <c r="C125" s="1423"/>
      <c r="D125" s="636">
        <f>IF(別紙入場料詳細!$K120="","",別紙入場料詳細!$K120)</f>
        <v>0</v>
      </c>
      <c r="E125" s="543" t="s">
        <v>531</v>
      </c>
      <c r="F125" s="637">
        <f>個表B!$C61</f>
        <v>0</v>
      </c>
      <c r="G125" s="543" t="s">
        <v>532</v>
      </c>
      <c r="H125" s="544">
        <f>IFERROR(D125*F125,"")</f>
        <v>0</v>
      </c>
      <c r="I125" s="1425">
        <f>個表B!B58</f>
        <v>0</v>
      </c>
      <c r="J125" s="1426"/>
    </row>
    <row r="126" spans="1:10" s="537" customFormat="1" ht="18" customHeight="1">
      <c r="A126" s="545" t="s">
        <v>533</v>
      </c>
      <c r="B126" s="546" t="s">
        <v>534</v>
      </c>
      <c r="C126" s="547" t="s">
        <v>535</v>
      </c>
      <c r="D126" s="548" t="s">
        <v>536</v>
      </c>
      <c r="E126" s="549"/>
      <c r="F126" s="546" t="s">
        <v>537</v>
      </c>
      <c r="G126" s="549"/>
      <c r="H126" s="550" t="s">
        <v>538</v>
      </c>
      <c r="I126" s="545" t="s">
        <v>525</v>
      </c>
      <c r="J126" s="547" t="s">
        <v>526</v>
      </c>
    </row>
    <row r="127" spans="1:10" s="529" customFormat="1" ht="24" customHeight="1">
      <c r="A127" s="560"/>
      <c r="B127" s="570" t="str">
        <f t="shared" ref="B127:B133" si="40">IF(A127="","",TEXT(A127,"aaa"))</f>
        <v/>
      </c>
      <c r="C127" s="562"/>
      <c r="D127" s="563"/>
      <c r="E127" s="564" t="s">
        <v>540</v>
      </c>
      <c r="F127" s="565"/>
      <c r="G127" s="564" t="s">
        <v>542</v>
      </c>
      <c r="H127" s="566">
        <f t="shared" ref="H127" si="41">D127+F127</f>
        <v>0</v>
      </c>
      <c r="I127" s="567">
        <f>IF(ISERROR(D127/$D$125),0,D127/$D$125)</f>
        <v>0</v>
      </c>
      <c r="J127" s="568">
        <f>IF(ISERROR(H127/$D$125),0,H127/$D$125)</f>
        <v>0</v>
      </c>
    </row>
    <row r="128" spans="1:10" s="529" customFormat="1" ht="24" customHeight="1">
      <c r="A128" s="569"/>
      <c r="B128" s="570" t="str">
        <f t="shared" si="40"/>
        <v/>
      </c>
      <c r="C128" s="571"/>
      <c r="D128" s="572"/>
      <c r="E128" s="573" t="s">
        <v>540</v>
      </c>
      <c r="F128" s="574"/>
      <c r="G128" s="573" t="s">
        <v>542</v>
      </c>
      <c r="H128" s="575">
        <f>D128+F128</f>
        <v>0</v>
      </c>
      <c r="I128" s="576">
        <f t="shared" ref="I128:I133" si="42">IF(ISERROR(D128/$D$125),0,D128/$D$125)</f>
        <v>0</v>
      </c>
      <c r="J128" s="577">
        <f t="shared" ref="J128:J133" si="43">IF(ISERROR(H128/$D$125),0,H128/$D$125)</f>
        <v>0</v>
      </c>
    </row>
    <row r="129" spans="1:10" s="529" customFormat="1" ht="24" customHeight="1">
      <c r="A129" s="569"/>
      <c r="B129" s="570" t="str">
        <f t="shared" si="40"/>
        <v/>
      </c>
      <c r="C129" s="571"/>
      <c r="D129" s="572"/>
      <c r="E129" s="573" t="s">
        <v>540</v>
      </c>
      <c r="F129" s="574"/>
      <c r="G129" s="573" t="s">
        <v>542</v>
      </c>
      <c r="H129" s="575">
        <f>D129+F129</f>
        <v>0</v>
      </c>
      <c r="I129" s="576">
        <f t="shared" si="42"/>
        <v>0</v>
      </c>
      <c r="J129" s="577">
        <f t="shared" si="43"/>
        <v>0</v>
      </c>
    </row>
    <row r="130" spans="1:10" s="529" customFormat="1" ht="24" customHeight="1">
      <c r="A130" s="569"/>
      <c r="B130" s="570" t="str">
        <f t="shared" si="40"/>
        <v/>
      </c>
      <c r="C130" s="571"/>
      <c r="D130" s="572"/>
      <c r="E130" s="573" t="s">
        <v>540</v>
      </c>
      <c r="F130" s="574"/>
      <c r="G130" s="573" t="s">
        <v>542</v>
      </c>
      <c r="H130" s="575">
        <f>D130+F130</f>
        <v>0</v>
      </c>
      <c r="I130" s="576">
        <f t="shared" si="42"/>
        <v>0</v>
      </c>
      <c r="J130" s="577">
        <f t="shared" si="43"/>
        <v>0</v>
      </c>
    </row>
    <row r="131" spans="1:10" ht="24" customHeight="1">
      <c r="A131" s="569"/>
      <c r="B131" s="570" t="str">
        <f t="shared" si="40"/>
        <v/>
      </c>
      <c r="C131" s="571"/>
      <c r="D131" s="572"/>
      <c r="E131" s="573" t="s">
        <v>540</v>
      </c>
      <c r="F131" s="574"/>
      <c r="G131" s="573" t="s">
        <v>542</v>
      </c>
      <c r="H131" s="575">
        <f>D131+F131</f>
        <v>0</v>
      </c>
      <c r="I131" s="576">
        <f>IF(ISERROR(D131/$D$125),0,D131/$D$125)</f>
        <v>0</v>
      </c>
      <c r="J131" s="577">
        <f>IF(ISERROR(H131/$D$125),0,H131/$D$125)</f>
        <v>0</v>
      </c>
    </row>
    <row r="132" spans="1:10" s="529" customFormat="1" ht="24" customHeight="1">
      <c r="A132" s="569"/>
      <c r="B132" s="570" t="str">
        <f t="shared" si="40"/>
        <v/>
      </c>
      <c r="C132" s="571"/>
      <c r="D132" s="572"/>
      <c r="E132" s="573" t="s">
        <v>540</v>
      </c>
      <c r="F132" s="574"/>
      <c r="G132" s="573" t="s">
        <v>542</v>
      </c>
      <c r="H132" s="575">
        <f>D132+F132</f>
        <v>0</v>
      </c>
      <c r="I132" s="576">
        <f t="shared" si="42"/>
        <v>0</v>
      </c>
      <c r="J132" s="577">
        <f t="shared" si="43"/>
        <v>0</v>
      </c>
    </row>
    <row r="133" spans="1:10" s="529" customFormat="1" ht="24" customHeight="1">
      <c r="A133" s="569"/>
      <c r="B133" s="561" t="str">
        <f t="shared" si="40"/>
        <v/>
      </c>
      <c r="C133" s="571"/>
      <c r="D133" s="572"/>
      <c r="E133" s="573" t="s">
        <v>540</v>
      </c>
      <c r="F133" s="574"/>
      <c r="G133" s="573" t="s">
        <v>542</v>
      </c>
      <c r="H133" s="575">
        <f t="shared" ref="H133" si="44">D133+F133</f>
        <v>0</v>
      </c>
      <c r="I133" s="627">
        <f t="shared" si="42"/>
        <v>0</v>
      </c>
      <c r="J133" s="628">
        <f t="shared" si="43"/>
        <v>0</v>
      </c>
    </row>
    <row r="134" spans="1:10" ht="24" customHeight="1">
      <c r="A134" s="1424" t="s">
        <v>543</v>
      </c>
      <c r="B134" s="1424"/>
      <c r="C134" s="1424"/>
      <c r="D134" s="586">
        <f>SUM(D127:D133)</f>
        <v>0</v>
      </c>
      <c r="E134" s="587" t="s">
        <v>540</v>
      </c>
      <c r="F134" s="588">
        <f>SUM(F127:F133)</f>
        <v>0</v>
      </c>
      <c r="G134" s="589" t="s">
        <v>542</v>
      </c>
      <c r="H134" s="544">
        <f>SUM(H127:H133)</f>
        <v>0</v>
      </c>
      <c r="I134" s="584">
        <f>IF(ISERROR(D134/$H$125),0,D134/$H$125)</f>
        <v>0</v>
      </c>
      <c r="J134" s="585">
        <f>IF(ISERROR(H134/$H$125),0,H134/$H$125)</f>
        <v>0</v>
      </c>
    </row>
    <row r="135" spans="1:10" ht="12" customHeight="1">
      <c r="A135" s="635">
        <v>11</v>
      </c>
    </row>
    <row r="136" spans="1:10" s="537" customFormat="1" ht="18" customHeight="1">
      <c r="A136" s="1420" t="s">
        <v>527</v>
      </c>
      <c r="B136" s="1420"/>
      <c r="C136" s="1420"/>
      <c r="D136" s="539" t="s">
        <v>528</v>
      </c>
      <c r="E136" s="540"/>
      <c r="F136" s="541" t="s">
        <v>529</v>
      </c>
      <c r="G136" s="540"/>
      <c r="H136" s="542" t="s">
        <v>530</v>
      </c>
      <c r="I136" s="1420" t="s">
        <v>580</v>
      </c>
      <c r="J136" s="1420"/>
    </row>
    <row r="137" spans="1:10" s="529" customFormat="1" ht="24" customHeight="1">
      <c r="A137" s="1423" t="str">
        <f>IF(個表B!B70="","",個表B!B70)</f>
        <v/>
      </c>
      <c r="B137" s="1423"/>
      <c r="C137" s="1423"/>
      <c r="D137" s="636">
        <f>IF(別紙入場料詳細!$C147="","",別紙入場料詳細!$C147)</f>
        <v>0</v>
      </c>
      <c r="E137" s="543" t="s">
        <v>531</v>
      </c>
      <c r="F137" s="637">
        <f>個表B!$C71</f>
        <v>0</v>
      </c>
      <c r="G137" s="543" t="s">
        <v>532</v>
      </c>
      <c r="H137" s="544">
        <f>D137*F137</f>
        <v>0</v>
      </c>
      <c r="I137" s="1425">
        <f>個表B!B68</f>
        <v>0</v>
      </c>
      <c r="J137" s="1426"/>
    </row>
    <row r="138" spans="1:10" s="537" customFormat="1" ht="18" customHeight="1">
      <c r="A138" s="545" t="s">
        <v>533</v>
      </c>
      <c r="B138" s="546" t="s">
        <v>534</v>
      </c>
      <c r="C138" s="547" t="s">
        <v>535</v>
      </c>
      <c r="D138" s="548" t="s">
        <v>536</v>
      </c>
      <c r="E138" s="549"/>
      <c r="F138" s="546" t="s">
        <v>537</v>
      </c>
      <c r="G138" s="549"/>
      <c r="H138" s="550" t="s">
        <v>538</v>
      </c>
      <c r="I138" s="545" t="s">
        <v>525</v>
      </c>
      <c r="J138" s="547" t="s">
        <v>526</v>
      </c>
    </row>
    <row r="139" spans="1:10" s="529" customFormat="1" ht="24" customHeight="1">
      <c r="A139" s="560"/>
      <c r="B139" s="570" t="str">
        <f t="shared" ref="B139:B145" si="45">IF(A139="","",TEXT(A139,"aaa"))</f>
        <v/>
      </c>
      <c r="C139" s="562"/>
      <c r="D139" s="563"/>
      <c r="E139" s="564" t="s">
        <v>540</v>
      </c>
      <c r="F139" s="565"/>
      <c r="G139" s="564" t="s">
        <v>542</v>
      </c>
      <c r="H139" s="566">
        <f t="shared" ref="H139" si="46">D139+F139</f>
        <v>0</v>
      </c>
      <c r="I139" s="629">
        <f>IF(ISERROR(D139/$D$137),0,D139/$D$137)</f>
        <v>0</v>
      </c>
      <c r="J139" s="630">
        <f>IF(ISERROR(H139/$D$137),0,H139/$D$137)</f>
        <v>0</v>
      </c>
    </row>
    <row r="140" spans="1:10" s="529" customFormat="1" ht="24" customHeight="1">
      <c r="A140" s="569"/>
      <c r="B140" s="570" t="str">
        <f t="shared" si="45"/>
        <v/>
      </c>
      <c r="C140" s="571"/>
      <c r="D140" s="572"/>
      <c r="E140" s="573" t="s">
        <v>540</v>
      </c>
      <c r="F140" s="574"/>
      <c r="G140" s="573" t="s">
        <v>542</v>
      </c>
      <c r="H140" s="575">
        <f>D140+F140</f>
        <v>0</v>
      </c>
      <c r="I140" s="576">
        <f t="shared" ref="I140:I145" si="47">IF(ISERROR(D140/$D$137),0,D140/$D$137)</f>
        <v>0</v>
      </c>
      <c r="J140" s="577">
        <f t="shared" ref="J140:J145" si="48">IF(ISERROR(H140/$D$137),0,H140/$D$137)</f>
        <v>0</v>
      </c>
    </row>
    <row r="141" spans="1:10" s="529" customFormat="1" ht="24" customHeight="1">
      <c r="A141" s="569"/>
      <c r="B141" s="570" t="str">
        <f t="shared" si="45"/>
        <v/>
      </c>
      <c r="C141" s="571"/>
      <c r="D141" s="572"/>
      <c r="E141" s="573" t="s">
        <v>540</v>
      </c>
      <c r="F141" s="574"/>
      <c r="G141" s="573" t="s">
        <v>542</v>
      </c>
      <c r="H141" s="575">
        <f>D141+F141</f>
        <v>0</v>
      </c>
      <c r="I141" s="576">
        <f t="shared" si="47"/>
        <v>0</v>
      </c>
      <c r="J141" s="577">
        <f t="shared" si="48"/>
        <v>0</v>
      </c>
    </row>
    <row r="142" spans="1:10" s="529" customFormat="1" ht="24" customHeight="1">
      <c r="A142" s="569"/>
      <c r="B142" s="570" t="str">
        <f t="shared" si="45"/>
        <v/>
      </c>
      <c r="C142" s="571"/>
      <c r="D142" s="572"/>
      <c r="E142" s="573" t="s">
        <v>540</v>
      </c>
      <c r="F142" s="574"/>
      <c r="G142" s="573" t="s">
        <v>542</v>
      </c>
      <c r="H142" s="575">
        <f>D142+F142</f>
        <v>0</v>
      </c>
      <c r="I142" s="576">
        <f t="shared" si="47"/>
        <v>0</v>
      </c>
      <c r="J142" s="577">
        <f t="shared" si="48"/>
        <v>0</v>
      </c>
    </row>
    <row r="143" spans="1:10" ht="24" customHeight="1">
      <c r="A143" s="569"/>
      <c r="B143" s="570" t="str">
        <f t="shared" si="45"/>
        <v/>
      </c>
      <c r="C143" s="571"/>
      <c r="D143" s="572"/>
      <c r="E143" s="573" t="s">
        <v>540</v>
      </c>
      <c r="F143" s="574"/>
      <c r="G143" s="573" t="s">
        <v>542</v>
      </c>
      <c r="H143" s="575">
        <f>D143+F143</f>
        <v>0</v>
      </c>
      <c r="I143" s="576">
        <f t="shared" si="47"/>
        <v>0</v>
      </c>
      <c r="J143" s="577">
        <f t="shared" si="48"/>
        <v>0</v>
      </c>
    </row>
    <row r="144" spans="1:10" s="529" customFormat="1" ht="24" customHeight="1">
      <c r="A144" s="569"/>
      <c r="B144" s="570" t="str">
        <f t="shared" si="45"/>
        <v/>
      </c>
      <c r="C144" s="571"/>
      <c r="D144" s="572"/>
      <c r="E144" s="573" t="s">
        <v>540</v>
      </c>
      <c r="F144" s="574"/>
      <c r="G144" s="573" t="s">
        <v>542</v>
      </c>
      <c r="H144" s="575">
        <f>D144+F144</f>
        <v>0</v>
      </c>
      <c r="I144" s="576">
        <f t="shared" si="47"/>
        <v>0</v>
      </c>
      <c r="J144" s="577">
        <f t="shared" si="48"/>
        <v>0</v>
      </c>
    </row>
    <row r="145" spans="1:10" s="529" customFormat="1" ht="24" customHeight="1">
      <c r="A145" s="569"/>
      <c r="B145" s="561" t="str">
        <f t="shared" si="45"/>
        <v/>
      </c>
      <c r="C145" s="571"/>
      <c r="D145" s="572"/>
      <c r="E145" s="573" t="s">
        <v>540</v>
      </c>
      <c r="F145" s="574"/>
      <c r="G145" s="573" t="s">
        <v>542</v>
      </c>
      <c r="H145" s="575">
        <f t="shared" ref="H145" si="49">D145+F145</f>
        <v>0</v>
      </c>
      <c r="I145" s="627">
        <f t="shared" si="47"/>
        <v>0</v>
      </c>
      <c r="J145" s="628">
        <f t="shared" si="48"/>
        <v>0</v>
      </c>
    </row>
    <row r="146" spans="1:10" ht="24" customHeight="1">
      <c r="A146" s="1424" t="s">
        <v>543</v>
      </c>
      <c r="B146" s="1424"/>
      <c r="C146" s="1424"/>
      <c r="D146" s="586">
        <f>SUM(D139:D145)</f>
        <v>0</v>
      </c>
      <c r="E146" s="587" t="s">
        <v>540</v>
      </c>
      <c r="F146" s="588">
        <f>SUM(F139:F145)</f>
        <v>0</v>
      </c>
      <c r="G146" s="589" t="s">
        <v>542</v>
      </c>
      <c r="H146" s="544">
        <f>SUM(H139:H145)</f>
        <v>0</v>
      </c>
      <c r="I146" s="584">
        <f>IF(ISERROR(D146/$H$137),0,D146/$H$137)</f>
        <v>0</v>
      </c>
      <c r="J146" s="585">
        <f>IF(ISERROR(H146/$H$137),0,H146/$H$137)</f>
        <v>0</v>
      </c>
    </row>
    <row r="147" spans="1:10" ht="12" customHeight="1">
      <c r="A147" s="635">
        <v>12</v>
      </c>
    </row>
    <row r="148" spans="1:10" s="537" customFormat="1" ht="18" customHeight="1">
      <c r="A148" s="1420" t="s">
        <v>527</v>
      </c>
      <c r="B148" s="1420"/>
      <c r="C148" s="1420"/>
      <c r="D148" s="539" t="s">
        <v>528</v>
      </c>
      <c r="E148" s="540"/>
      <c r="F148" s="541" t="s">
        <v>529</v>
      </c>
      <c r="G148" s="540"/>
      <c r="H148" s="542" t="s">
        <v>530</v>
      </c>
      <c r="I148" s="1420" t="s">
        <v>580</v>
      </c>
      <c r="J148" s="1420"/>
    </row>
    <row r="149" spans="1:10" s="529" customFormat="1" ht="24" customHeight="1">
      <c r="A149" s="1423" t="str">
        <f>IF(個表B!B75="","",個表B!B75)</f>
        <v/>
      </c>
      <c r="B149" s="1423"/>
      <c r="C149" s="1423"/>
      <c r="D149" s="636">
        <f>IF(別紙入場料詳細!$K147="","",別紙入場料詳細!$K147)</f>
        <v>0</v>
      </c>
      <c r="E149" s="543" t="s">
        <v>531</v>
      </c>
      <c r="F149" s="637">
        <f>個表B!$C76</f>
        <v>0</v>
      </c>
      <c r="G149" s="543" t="s">
        <v>532</v>
      </c>
      <c r="H149" s="544">
        <f>D149*F149</f>
        <v>0</v>
      </c>
      <c r="I149" s="1425">
        <f>個表B!B73</f>
        <v>0</v>
      </c>
      <c r="J149" s="1426"/>
    </row>
    <row r="150" spans="1:10" s="537" customFormat="1" ht="18" customHeight="1">
      <c r="A150" s="545" t="s">
        <v>533</v>
      </c>
      <c r="B150" s="546" t="s">
        <v>534</v>
      </c>
      <c r="C150" s="547" t="s">
        <v>535</v>
      </c>
      <c r="D150" s="548" t="s">
        <v>536</v>
      </c>
      <c r="E150" s="549"/>
      <c r="F150" s="546" t="s">
        <v>537</v>
      </c>
      <c r="G150" s="549"/>
      <c r="H150" s="550" t="s">
        <v>538</v>
      </c>
      <c r="I150" s="545" t="s">
        <v>525</v>
      </c>
      <c r="J150" s="547" t="s">
        <v>526</v>
      </c>
    </row>
    <row r="151" spans="1:10" s="529" customFormat="1" ht="24" customHeight="1">
      <c r="A151" s="560"/>
      <c r="B151" s="570" t="str">
        <f t="shared" ref="B151:B157" si="50">IF(A151="","",TEXT(A151,"aaa"))</f>
        <v/>
      </c>
      <c r="C151" s="562"/>
      <c r="D151" s="563"/>
      <c r="E151" s="564" t="s">
        <v>540</v>
      </c>
      <c r="F151" s="565"/>
      <c r="G151" s="564" t="s">
        <v>542</v>
      </c>
      <c r="H151" s="566">
        <f t="shared" ref="H151" si="51">D151+F151</f>
        <v>0</v>
      </c>
      <c r="I151" s="629">
        <f>IF(ISERROR(D151/$D$149),0,D151/$D$149)</f>
        <v>0</v>
      </c>
      <c r="J151" s="630">
        <f>IF(ISERROR(H151/$D$149),0,H151/$D$149)</f>
        <v>0</v>
      </c>
    </row>
    <row r="152" spans="1:10" s="529" customFormat="1" ht="24" customHeight="1">
      <c r="A152" s="569"/>
      <c r="B152" s="570" t="str">
        <f t="shared" si="50"/>
        <v/>
      </c>
      <c r="C152" s="571"/>
      <c r="D152" s="572"/>
      <c r="E152" s="573" t="s">
        <v>540</v>
      </c>
      <c r="F152" s="574"/>
      <c r="G152" s="573" t="s">
        <v>542</v>
      </c>
      <c r="H152" s="575">
        <f>D152+F152</f>
        <v>0</v>
      </c>
      <c r="I152" s="576">
        <f t="shared" ref="I152:I157" si="52">IF(ISERROR(D152/$D$149),0,D152/$D$149)</f>
        <v>0</v>
      </c>
      <c r="J152" s="577">
        <f t="shared" ref="J152:J157" si="53">IF(ISERROR(H152/$D$149),0,H152/$D$149)</f>
        <v>0</v>
      </c>
    </row>
    <row r="153" spans="1:10" s="529" customFormat="1" ht="24" customHeight="1">
      <c r="A153" s="569"/>
      <c r="B153" s="570" t="str">
        <f t="shared" si="50"/>
        <v/>
      </c>
      <c r="C153" s="571"/>
      <c r="D153" s="572"/>
      <c r="E153" s="573" t="s">
        <v>540</v>
      </c>
      <c r="F153" s="574"/>
      <c r="G153" s="573" t="s">
        <v>542</v>
      </c>
      <c r="H153" s="575">
        <f>D153+F153</f>
        <v>0</v>
      </c>
      <c r="I153" s="576">
        <f t="shared" si="52"/>
        <v>0</v>
      </c>
      <c r="J153" s="577">
        <f t="shared" si="53"/>
        <v>0</v>
      </c>
    </row>
    <row r="154" spans="1:10" s="529" customFormat="1" ht="24" customHeight="1">
      <c r="A154" s="569"/>
      <c r="B154" s="570" t="str">
        <f t="shared" si="50"/>
        <v/>
      </c>
      <c r="C154" s="571"/>
      <c r="D154" s="572"/>
      <c r="E154" s="573" t="s">
        <v>540</v>
      </c>
      <c r="F154" s="574"/>
      <c r="G154" s="573" t="s">
        <v>542</v>
      </c>
      <c r="H154" s="575">
        <f>D154+F154</f>
        <v>0</v>
      </c>
      <c r="I154" s="576">
        <f t="shared" si="52"/>
        <v>0</v>
      </c>
      <c r="J154" s="577">
        <f t="shared" si="53"/>
        <v>0</v>
      </c>
    </row>
    <row r="155" spans="1:10" ht="24" customHeight="1">
      <c r="A155" s="569"/>
      <c r="B155" s="570" t="str">
        <f t="shared" si="50"/>
        <v/>
      </c>
      <c r="C155" s="571"/>
      <c r="D155" s="572"/>
      <c r="E155" s="573" t="s">
        <v>540</v>
      </c>
      <c r="F155" s="574"/>
      <c r="G155" s="573" t="s">
        <v>542</v>
      </c>
      <c r="H155" s="575">
        <f>D155+F155</f>
        <v>0</v>
      </c>
      <c r="I155" s="576">
        <f t="shared" si="52"/>
        <v>0</v>
      </c>
      <c r="J155" s="577">
        <f t="shared" si="53"/>
        <v>0</v>
      </c>
    </row>
    <row r="156" spans="1:10" s="529" customFormat="1" ht="24" customHeight="1">
      <c r="A156" s="569"/>
      <c r="B156" s="570" t="str">
        <f t="shared" si="50"/>
        <v/>
      </c>
      <c r="C156" s="571"/>
      <c r="D156" s="572"/>
      <c r="E156" s="573" t="s">
        <v>540</v>
      </c>
      <c r="F156" s="574"/>
      <c r="G156" s="573" t="s">
        <v>542</v>
      </c>
      <c r="H156" s="575">
        <f>D156+F156</f>
        <v>0</v>
      </c>
      <c r="I156" s="576">
        <f t="shared" si="52"/>
        <v>0</v>
      </c>
      <c r="J156" s="577">
        <f t="shared" si="53"/>
        <v>0</v>
      </c>
    </row>
    <row r="157" spans="1:10" s="529" customFormat="1" ht="24" customHeight="1">
      <c r="A157" s="569"/>
      <c r="B157" s="561" t="str">
        <f t="shared" si="50"/>
        <v/>
      </c>
      <c r="C157" s="571"/>
      <c r="D157" s="572"/>
      <c r="E157" s="573" t="s">
        <v>540</v>
      </c>
      <c r="F157" s="574"/>
      <c r="G157" s="573" t="s">
        <v>542</v>
      </c>
      <c r="H157" s="575">
        <f t="shared" ref="H157" si="54">D157+F157</f>
        <v>0</v>
      </c>
      <c r="I157" s="627">
        <f t="shared" si="52"/>
        <v>0</v>
      </c>
      <c r="J157" s="628">
        <f t="shared" si="53"/>
        <v>0</v>
      </c>
    </row>
    <row r="158" spans="1:10" ht="24" customHeight="1">
      <c r="A158" s="1424" t="s">
        <v>543</v>
      </c>
      <c r="B158" s="1424"/>
      <c r="C158" s="1424"/>
      <c r="D158" s="586">
        <f>SUM(D151:D157)</f>
        <v>0</v>
      </c>
      <c r="E158" s="587" t="s">
        <v>540</v>
      </c>
      <c r="F158" s="588">
        <f>SUM(F151:F157)</f>
        <v>0</v>
      </c>
      <c r="G158" s="589" t="s">
        <v>542</v>
      </c>
      <c r="H158" s="544">
        <f>SUM(H151:H157)</f>
        <v>0</v>
      </c>
      <c r="I158" s="584">
        <f>IF(ISERROR(D158/$H$149),0,D158/$H$149)</f>
        <v>0</v>
      </c>
      <c r="J158" s="585">
        <f>IF(ISERROR(H158/$H$149),0,H158/$H$149)</f>
        <v>0</v>
      </c>
    </row>
    <row r="159" spans="1:10" ht="12" customHeight="1">
      <c r="A159" s="635">
        <v>13</v>
      </c>
    </row>
    <row r="160" spans="1:10" s="537" customFormat="1" ht="18" customHeight="1">
      <c r="A160" s="1420" t="s">
        <v>527</v>
      </c>
      <c r="B160" s="1420"/>
      <c r="C160" s="1420"/>
      <c r="D160" s="539" t="s">
        <v>528</v>
      </c>
      <c r="E160" s="540"/>
      <c r="F160" s="541" t="s">
        <v>529</v>
      </c>
      <c r="G160" s="540"/>
      <c r="H160" s="542" t="s">
        <v>530</v>
      </c>
      <c r="I160" s="1420" t="s">
        <v>580</v>
      </c>
      <c r="J160" s="1420"/>
    </row>
    <row r="161" spans="1:10" s="529" customFormat="1" ht="24" customHeight="1">
      <c r="A161" s="1423" t="str">
        <f>IF(個表B!B80="","",個表B!B80)</f>
        <v/>
      </c>
      <c r="B161" s="1423"/>
      <c r="C161" s="1423"/>
      <c r="D161" s="636">
        <f>IF(別紙入場料詳細!$C174="","",別紙入場料詳細!$C174)</f>
        <v>0</v>
      </c>
      <c r="E161" s="543" t="s">
        <v>531</v>
      </c>
      <c r="F161" s="637">
        <f>個表B!$C81</f>
        <v>0</v>
      </c>
      <c r="G161" s="543" t="s">
        <v>532</v>
      </c>
      <c r="H161" s="544">
        <f>D161*F161</f>
        <v>0</v>
      </c>
      <c r="I161" s="1425">
        <f>個表B!B78</f>
        <v>0</v>
      </c>
      <c r="J161" s="1426"/>
    </row>
    <row r="162" spans="1:10" s="537" customFormat="1" ht="18" customHeight="1">
      <c r="A162" s="545" t="s">
        <v>533</v>
      </c>
      <c r="B162" s="546" t="s">
        <v>534</v>
      </c>
      <c r="C162" s="547" t="s">
        <v>535</v>
      </c>
      <c r="D162" s="548" t="s">
        <v>536</v>
      </c>
      <c r="E162" s="549"/>
      <c r="F162" s="546" t="s">
        <v>537</v>
      </c>
      <c r="G162" s="549"/>
      <c r="H162" s="550" t="s">
        <v>538</v>
      </c>
      <c r="I162" s="545" t="s">
        <v>525</v>
      </c>
      <c r="J162" s="547" t="s">
        <v>526</v>
      </c>
    </row>
    <row r="163" spans="1:10" s="529" customFormat="1" ht="24" customHeight="1">
      <c r="A163" s="560"/>
      <c r="B163" s="570" t="str">
        <f t="shared" ref="B163:B169" si="55">IF(A163="","",TEXT(A163,"aaa"))</f>
        <v/>
      </c>
      <c r="C163" s="562"/>
      <c r="D163" s="563"/>
      <c r="E163" s="564" t="s">
        <v>540</v>
      </c>
      <c r="F163" s="565"/>
      <c r="G163" s="564" t="s">
        <v>542</v>
      </c>
      <c r="H163" s="566">
        <f t="shared" ref="H163" si="56">D163+F163</f>
        <v>0</v>
      </c>
      <c r="I163" s="629">
        <f>IF(ISERROR(D163/$D$161),0,D163/$D$161)</f>
        <v>0</v>
      </c>
      <c r="J163" s="630">
        <f>IF(ISERROR(H163/$D$161),0,H163/$D$161)</f>
        <v>0</v>
      </c>
    </row>
    <row r="164" spans="1:10" s="529" customFormat="1" ht="24" customHeight="1">
      <c r="A164" s="569"/>
      <c r="B164" s="570" t="str">
        <f t="shared" si="55"/>
        <v/>
      </c>
      <c r="C164" s="571"/>
      <c r="D164" s="572"/>
      <c r="E164" s="573" t="s">
        <v>540</v>
      </c>
      <c r="F164" s="574"/>
      <c r="G164" s="573" t="s">
        <v>542</v>
      </c>
      <c r="H164" s="575">
        <f>D164+F164</f>
        <v>0</v>
      </c>
      <c r="I164" s="576">
        <f t="shared" ref="I164:I169" si="57">IF(ISERROR(D164/$D$161),0,D164/$D$161)</f>
        <v>0</v>
      </c>
      <c r="J164" s="577">
        <f t="shared" ref="J164:J169" si="58">IF(ISERROR(H164/$D$161),0,H164/$D$161)</f>
        <v>0</v>
      </c>
    </row>
    <row r="165" spans="1:10" s="529" customFormat="1" ht="24" customHeight="1">
      <c r="A165" s="569"/>
      <c r="B165" s="570" t="str">
        <f t="shared" si="55"/>
        <v/>
      </c>
      <c r="C165" s="571"/>
      <c r="D165" s="572"/>
      <c r="E165" s="573" t="s">
        <v>540</v>
      </c>
      <c r="F165" s="574"/>
      <c r="G165" s="573" t="s">
        <v>542</v>
      </c>
      <c r="H165" s="575">
        <f>D165+F165</f>
        <v>0</v>
      </c>
      <c r="I165" s="576">
        <f t="shared" si="57"/>
        <v>0</v>
      </c>
      <c r="J165" s="577">
        <f t="shared" si="58"/>
        <v>0</v>
      </c>
    </row>
    <row r="166" spans="1:10" s="529" customFormat="1" ht="24" customHeight="1">
      <c r="A166" s="569"/>
      <c r="B166" s="570" t="str">
        <f t="shared" si="55"/>
        <v/>
      </c>
      <c r="C166" s="571"/>
      <c r="D166" s="572"/>
      <c r="E166" s="573" t="s">
        <v>540</v>
      </c>
      <c r="F166" s="574"/>
      <c r="G166" s="573" t="s">
        <v>542</v>
      </c>
      <c r="H166" s="575">
        <f>D166+F166</f>
        <v>0</v>
      </c>
      <c r="I166" s="576">
        <f t="shared" si="57"/>
        <v>0</v>
      </c>
      <c r="J166" s="577">
        <f t="shared" si="58"/>
        <v>0</v>
      </c>
    </row>
    <row r="167" spans="1:10" ht="24" customHeight="1">
      <c r="A167" s="569"/>
      <c r="B167" s="570" t="str">
        <f t="shared" si="55"/>
        <v/>
      </c>
      <c r="C167" s="571"/>
      <c r="D167" s="572"/>
      <c r="E167" s="573" t="s">
        <v>540</v>
      </c>
      <c r="F167" s="574"/>
      <c r="G167" s="573" t="s">
        <v>542</v>
      </c>
      <c r="H167" s="575">
        <f>D167+F167</f>
        <v>0</v>
      </c>
      <c r="I167" s="576">
        <f t="shared" si="57"/>
        <v>0</v>
      </c>
      <c r="J167" s="577">
        <f t="shared" si="58"/>
        <v>0</v>
      </c>
    </row>
    <row r="168" spans="1:10" s="529" customFormat="1" ht="24" customHeight="1">
      <c r="A168" s="569"/>
      <c r="B168" s="570" t="str">
        <f t="shared" si="55"/>
        <v/>
      </c>
      <c r="C168" s="571"/>
      <c r="D168" s="572"/>
      <c r="E168" s="573" t="s">
        <v>540</v>
      </c>
      <c r="F168" s="574"/>
      <c r="G168" s="573" t="s">
        <v>542</v>
      </c>
      <c r="H168" s="575">
        <f>D168+F168</f>
        <v>0</v>
      </c>
      <c r="I168" s="576">
        <f t="shared" si="57"/>
        <v>0</v>
      </c>
      <c r="J168" s="577">
        <f t="shared" si="58"/>
        <v>0</v>
      </c>
    </row>
    <row r="169" spans="1:10" s="529" customFormat="1" ht="24" customHeight="1">
      <c r="A169" s="569"/>
      <c r="B169" s="561" t="str">
        <f t="shared" si="55"/>
        <v/>
      </c>
      <c r="C169" s="571"/>
      <c r="D169" s="572"/>
      <c r="E169" s="573" t="s">
        <v>540</v>
      </c>
      <c r="F169" s="574"/>
      <c r="G169" s="573" t="s">
        <v>542</v>
      </c>
      <c r="H169" s="575">
        <f t="shared" ref="H169" si="59">D169+F169</f>
        <v>0</v>
      </c>
      <c r="I169" s="627">
        <f t="shared" si="57"/>
        <v>0</v>
      </c>
      <c r="J169" s="628">
        <f t="shared" si="58"/>
        <v>0</v>
      </c>
    </row>
    <row r="170" spans="1:10" ht="24" customHeight="1">
      <c r="A170" s="1424" t="s">
        <v>543</v>
      </c>
      <c r="B170" s="1424"/>
      <c r="C170" s="1424"/>
      <c r="D170" s="586">
        <f>SUM(D163:D169)</f>
        <v>0</v>
      </c>
      <c r="E170" s="587" t="s">
        <v>540</v>
      </c>
      <c r="F170" s="588">
        <f>SUM(F163:F169)</f>
        <v>0</v>
      </c>
      <c r="G170" s="589" t="s">
        <v>542</v>
      </c>
      <c r="H170" s="544">
        <f>SUM(H163:H169)</f>
        <v>0</v>
      </c>
      <c r="I170" s="584">
        <f>IF(ISERROR(D170/$H$161),0,D170/$H$161)</f>
        <v>0</v>
      </c>
      <c r="J170" s="585">
        <f>IF(ISERROR(H170/$H$161),0,H170/$H$161)</f>
        <v>0</v>
      </c>
    </row>
    <row r="171" spans="1:10" ht="12" customHeight="1">
      <c r="A171" s="635">
        <v>14</v>
      </c>
    </row>
    <row r="172" spans="1:10" s="537" customFormat="1" ht="18" customHeight="1">
      <c r="A172" s="1420" t="s">
        <v>527</v>
      </c>
      <c r="B172" s="1420"/>
      <c r="C172" s="1420"/>
      <c r="D172" s="539" t="s">
        <v>528</v>
      </c>
      <c r="E172" s="540"/>
      <c r="F172" s="541" t="s">
        <v>529</v>
      </c>
      <c r="G172" s="540"/>
      <c r="H172" s="542" t="s">
        <v>530</v>
      </c>
      <c r="I172" s="1420" t="s">
        <v>580</v>
      </c>
      <c r="J172" s="1420"/>
    </row>
    <row r="173" spans="1:10" s="529" customFormat="1" ht="24" customHeight="1">
      <c r="A173" s="1423" t="str">
        <f>IF(個表B!B85="","",個表B!B85)</f>
        <v/>
      </c>
      <c r="B173" s="1423"/>
      <c r="C173" s="1423"/>
      <c r="D173" s="636">
        <f>IF(別紙入場料詳細!$K174="","",別紙入場料詳細!$K174)</f>
        <v>0</v>
      </c>
      <c r="E173" s="543" t="s">
        <v>531</v>
      </c>
      <c r="F173" s="637">
        <f>個表B!$C86</f>
        <v>0</v>
      </c>
      <c r="G173" s="543" t="s">
        <v>532</v>
      </c>
      <c r="H173" s="544">
        <f>D173*F173</f>
        <v>0</v>
      </c>
      <c r="I173" s="1425">
        <f>個表B!B83</f>
        <v>0</v>
      </c>
      <c r="J173" s="1426"/>
    </row>
    <row r="174" spans="1:10" s="537" customFormat="1" ht="18" customHeight="1">
      <c r="A174" s="545" t="s">
        <v>533</v>
      </c>
      <c r="B174" s="546" t="s">
        <v>534</v>
      </c>
      <c r="C174" s="547" t="s">
        <v>535</v>
      </c>
      <c r="D174" s="548" t="s">
        <v>536</v>
      </c>
      <c r="E174" s="549"/>
      <c r="F174" s="546" t="s">
        <v>537</v>
      </c>
      <c r="G174" s="549"/>
      <c r="H174" s="550" t="s">
        <v>538</v>
      </c>
      <c r="I174" s="545" t="s">
        <v>525</v>
      </c>
      <c r="J174" s="547" t="s">
        <v>526</v>
      </c>
    </row>
    <row r="175" spans="1:10" s="529" customFormat="1" ht="24" customHeight="1">
      <c r="A175" s="560"/>
      <c r="B175" s="570" t="str">
        <f t="shared" ref="B175:B181" si="60">IF(A175="","",TEXT(A175,"aaa"))</f>
        <v/>
      </c>
      <c r="C175" s="562"/>
      <c r="D175" s="563"/>
      <c r="E175" s="564" t="s">
        <v>540</v>
      </c>
      <c r="F175" s="565"/>
      <c r="G175" s="564" t="s">
        <v>542</v>
      </c>
      <c r="H175" s="566">
        <f t="shared" ref="H175" si="61">D175+F175</f>
        <v>0</v>
      </c>
      <c r="I175" s="629">
        <f>IF(ISERROR(D175/$D$173),0,D175/$D$173)</f>
        <v>0</v>
      </c>
      <c r="J175" s="630">
        <f>IF(ISERROR(H175/$D$173),0,H175/$D$173)</f>
        <v>0</v>
      </c>
    </row>
    <row r="176" spans="1:10" s="529" customFormat="1" ht="24" customHeight="1">
      <c r="A176" s="569"/>
      <c r="B176" s="570" t="str">
        <f t="shared" si="60"/>
        <v/>
      </c>
      <c r="C176" s="571"/>
      <c r="D176" s="572"/>
      <c r="E176" s="573" t="s">
        <v>540</v>
      </c>
      <c r="F176" s="574"/>
      <c r="G176" s="573" t="s">
        <v>542</v>
      </c>
      <c r="H176" s="575">
        <f>D176+F176</f>
        <v>0</v>
      </c>
      <c r="I176" s="576">
        <f t="shared" ref="I176:I181" si="62">IF(ISERROR(D176/$D$173),0,D176/$D$173)</f>
        <v>0</v>
      </c>
      <c r="J176" s="577">
        <f t="shared" ref="J176:J181" si="63">IF(ISERROR(H176/$D$173),0,H176/$D$173)</f>
        <v>0</v>
      </c>
    </row>
    <row r="177" spans="1:10" s="529" customFormat="1" ht="24" customHeight="1">
      <c r="A177" s="569"/>
      <c r="B177" s="570" t="str">
        <f t="shared" si="60"/>
        <v/>
      </c>
      <c r="C177" s="571"/>
      <c r="D177" s="572"/>
      <c r="E177" s="573" t="s">
        <v>540</v>
      </c>
      <c r="F177" s="574"/>
      <c r="G177" s="573" t="s">
        <v>542</v>
      </c>
      <c r="H177" s="575">
        <f>D177+F177</f>
        <v>0</v>
      </c>
      <c r="I177" s="576">
        <f t="shared" si="62"/>
        <v>0</v>
      </c>
      <c r="J177" s="577">
        <f t="shared" si="63"/>
        <v>0</v>
      </c>
    </row>
    <row r="178" spans="1:10" s="529" customFormat="1" ht="24" customHeight="1">
      <c r="A178" s="569"/>
      <c r="B178" s="570" t="str">
        <f t="shared" si="60"/>
        <v/>
      </c>
      <c r="C178" s="571"/>
      <c r="D178" s="572"/>
      <c r="E178" s="573" t="s">
        <v>540</v>
      </c>
      <c r="F178" s="574"/>
      <c r="G178" s="573" t="s">
        <v>542</v>
      </c>
      <c r="H178" s="575">
        <f>D178+F178</f>
        <v>0</v>
      </c>
      <c r="I178" s="576">
        <f t="shared" si="62"/>
        <v>0</v>
      </c>
      <c r="J178" s="577">
        <f t="shared" si="63"/>
        <v>0</v>
      </c>
    </row>
    <row r="179" spans="1:10" ht="24" customHeight="1">
      <c r="A179" s="569"/>
      <c r="B179" s="570" t="str">
        <f t="shared" si="60"/>
        <v/>
      </c>
      <c r="C179" s="571"/>
      <c r="D179" s="572"/>
      <c r="E179" s="573" t="s">
        <v>540</v>
      </c>
      <c r="F179" s="574"/>
      <c r="G179" s="573" t="s">
        <v>542</v>
      </c>
      <c r="H179" s="575">
        <f>D179+F179</f>
        <v>0</v>
      </c>
      <c r="I179" s="576">
        <f t="shared" si="62"/>
        <v>0</v>
      </c>
      <c r="J179" s="577">
        <f t="shared" si="63"/>
        <v>0</v>
      </c>
    </row>
    <row r="180" spans="1:10" s="529" customFormat="1" ht="24" customHeight="1">
      <c r="A180" s="569"/>
      <c r="B180" s="570" t="str">
        <f t="shared" si="60"/>
        <v/>
      </c>
      <c r="C180" s="571"/>
      <c r="D180" s="572"/>
      <c r="E180" s="573" t="s">
        <v>540</v>
      </c>
      <c r="F180" s="574"/>
      <c r="G180" s="573" t="s">
        <v>542</v>
      </c>
      <c r="H180" s="575">
        <f>D180+F180</f>
        <v>0</v>
      </c>
      <c r="I180" s="576">
        <f t="shared" si="62"/>
        <v>0</v>
      </c>
      <c r="J180" s="577">
        <f>IF(ISERROR(H180/$D$173),0,H180/$D$173)</f>
        <v>0</v>
      </c>
    </row>
    <row r="181" spans="1:10" s="529" customFormat="1" ht="24" customHeight="1">
      <c r="A181" s="569"/>
      <c r="B181" s="561" t="str">
        <f t="shared" si="60"/>
        <v/>
      </c>
      <c r="C181" s="571"/>
      <c r="D181" s="572"/>
      <c r="E181" s="573" t="s">
        <v>540</v>
      </c>
      <c r="F181" s="574"/>
      <c r="G181" s="573" t="s">
        <v>542</v>
      </c>
      <c r="H181" s="575">
        <f t="shared" ref="H181" si="64">D181+F181</f>
        <v>0</v>
      </c>
      <c r="I181" s="627">
        <f t="shared" si="62"/>
        <v>0</v>
      </c>
      <c r="J181" s="628">
        <f t="shared" si="63"/>
        <v>0</v>
      </c>
    </row>
    <row r="182" spans="1:10" ht="24" customHeight="1">
      <c r="A182" s="1424" t="s">
        <v>543</v>
      </c>
      <c r="B182" s="1424"/>
      <c r="C182" s="1424"/>
      <c r="D182" s="586">
        <f>SUM(D175:D181)</f>
        <v>0</v>
      </c>
      <c r="E182" s="587" t="s">
        <v>540</v>
      </c>
      <c r="F182" s="588">
        <f>SUM(F175:F181)</f>
        <v>0</v>
      </c>
      <c r="G182" s="589" t="s">
        <v>542</v>
      </c>
      <c r="H182" s="544">
        <f>SUM(H175:H181)</f>
        <v>0</v>
      </c>
      <c r="I182" s="584">
        <f>IF(ISERROR(D182/$H$173),0,D182/$H$173)</f>
        <v>0</v>
      </c>
      <c r="J182" s="585">
        <f>IF(ISERROR(H182/$H$173),0,H182/$H$173)</f>
        <v>0</v>
      </c>
    </row>
  </sheetData>
  <mergeCells count="79">
    <mergeCell ref="I160:J160"/>
    <mergeCell ref="I161:J161"/>
    <mergeCell ref="I172:J172"/>
    <mergeCell ref="I173:J173"/>
    <mergeCell ref="I88:J88"/>
    <mergeCell ref="I89:J89"/>
    <mergeCell ref="I125:J125"/>
    <mergeCell ref="I136:J136"/>
    <mergeCell ref="I137:J137"/>
    <mergeCell ref="I148:J148"/>
    <mergeCell ref="I149:J149"/>
    <mergeCell ref="I100:J100"/>
    <mergeCell ref="I101:J101"/>
    <mergeCell ref="I112:J112"/>
    <mergeCell ref="I113:J113"/>
    <mergeCell ref="I124:J124"/>
    <mergeCell ref="I53:J53"/>
    <mergeCell ref="I64:J64"/>
    <mergeCell ref="I65:J65"/>
    <mergeCell ref="I76:J76"/>
    <mergeCell ref="I77:J77"/>
    <mergeCell ref="I40:J40"/>
    <mergeCell ref="I41:J41"/>
    <mergeCell ref="I52:J52"/>
    <mergeCell ref="I9:J9"/>
    <mergeCell ref="I10:J10"/>
    <mergeCell ref="I25:J25"/>
    <mergeCell ref="I26:J26"/>
    <mergeCell ref="A173:C173"/>
    <mergeCell ref="A182:C182"/>
    <mergeCell ref="A149:C149"/>
    <mergeCell ref="A158:C158"/>
    <mergeCell ref="A160:C160"/>
    <mergeCell ref="A161:C161"/>
    <mergeCell ref="A170:C170"/>
    <mergeCell ref="A172:C172"/>
    <mergeCell ref="A148:C148"/>
    <mergeCell ref="A101:C101"/>
    <mergeCell ref="A110:C110"/>
    <mergeCell ref="A112:C112"/>
    <mergeCell ref="A113:C113"/>
    <mergeCell ref="A122:C122"/>
    <mergeCell ref="A124:C124"/>
    <mergeCell ref="A125:C125"/>
    <mergeCell ref="A134:C134"/>
    <mergeCell ref="A136:C136"/>
    <mergeCell ref="A137:C137"/>
    <mergeCell ref="A146:C146"/>
    <mergeCell ref="A100:C100"/>
    <mergeCell ref="A53:C53"/>
    <mergeCell ref="A62:C62"/>
    <mergeCell ref="A64:C64"/>
    <mergeCell ref="A65:C65"/>
    <mergeCell ref="A74:C74"/>
    <mergeCell ref="A76:C76"/>
    <mergeCell ref="A77:C77"/>
    <mergeCell ref="A86:C86"/>
    <mergeCell ref="A88:C88"/>
    <mergeCell ref="A89:C89"/>
    <mergeCell ref="A98:C98"/>
    <mergeCell ref="A52:C52"/>
    <mergeCell ref="E7:F7"/>
    <mergeCell ref="G7:H7"/>
    <mergeCell ref="A9:C9"/>
    <mergeCell ref="A10:C10"/>
    <mergeCell ref="A23:C23"/>
    <mergeCell ref="A25:C25"/>
    <mergeCell ref="A26:C26"/>
    <mergeCell ref="A38:C38"/>
    <mergeCell ref="A40:C40"/>
    <mergeCell ref="A41:C41"/>
    <mergeCell ref="A50:C50"/>
    <mergeCell ref="E6:F6"/>
    <mergeCell ref="G6:H6"/>
    <mergeCell ref="A1:J1"/>
    <mergeCell ref="A3:C3"/>
    <mergeCell ref="D3:J3"/>
    <mergeCell ref="A4:C4"/>
    <mergeCell ref="D4:J4"/>
  </mergeCells>
  <phoneticPr fontId="8"/>
  <dataValidations count="2">
    <dataValidation type="list" allowBlank="1" showDropDown="1" showInputMessage="1" showErrorMessage="1" sqref="WVL983071:WVR983071 IZ7:JF7 SV7:TB7 ACR7:ACX7 AMN7:AMT7 AWJ7:AWP7 BGF7:BGL7 BQB7:BQH7 BZX7:CAD7 CJT7:CJZ7 CTP7:CTV7 DDL7:DDR7 DNH7:DNN7 DXD7:DXJ7 EGZ7:EHF7 EQV7:ERB7 FAR7:FAX7 FKN7:FKT7 FUJ7:FUP7 GEF7:GEL7 GOB7:GOH7 GXX7:GYD7 HHT7:HHZ7 HRP7:HRV7 IBL7:IBR7 ILH7:ILN7 IVD7:IVJ7 JEZ7:JFF7 JOV7:JPB7 JYR7:JYX7 KIN7:KIT7 KSJ7:KSP7 LCF7:LCL7 LMB7:LMH7 LVX7:LWD7 MFT7:MFZ7 MPP7:MPV7 MZL7:MZR7 NJH7:NJN7 NTD7:NTJ7 OCZ7:ODF7 OMV7:ONB7 OWR7:OWX7 PGN7:PGT7 PQJ7:PQP7 QAF7:QAL7 QKB7:QKH7 QTX7:QUD7 RDT7:RDZ7 RNP7:RNV7 RXL7:RXR7 SHH7:SHN7 SRD7:SRJ7 TAZ7:TBF7 TKV7:TLB7 TUR7:TUX7 UEN7:UET7 UOJ7:UOP7 UYF7:UYL7 VIB7:VIH7 VRX7:VSD7 WBT7:WBZ7 WLP7:WLV7 WVL7:WVR7 D65567:J65567 IZ65567:JF65567 SV65567:TB65567 ACR65567:ACX65567 AMN65567:AMT65567 AWJ65567:AWP65567 BGF65567:BGL65567 BQB65567:BQH65567 BZX65567:CAD65567 CJT65567:CJZ65567 CTP65567:CTV65567 DDL65567:DDR65567 DNH65567:DNN65567 DXD65567:DXJ65567 EGZ65567:EHF65567 EQV65567:ERB65567 FAR65567:FAX65567 FKN65567:FKT65567 FUJ65567:FUP65567 GEF65567:GEL65567 GOB65567:GOH65567 GXX65567:GYD65567 HHT65567:HHZ65567 HRP65567:HRV65567 IBL65567:IBR65567 ILH65567:ILN65567 IVD65567:IVJ65567 JEZ65567:JFF65567 JOV65567:JPB65567 JYR65567:JYX65567 KIN65567:KIT65567 KSJ65567:KSP65567 LCF65567:LCL65567 LMB65567:LMH65567 LVX65567:LWD65567 MFT65567:MFZ65567 MPP65567:MPV65567 MZL65567:MZR65567 NJH65567:NJN65567 NTD65567:NTJ65567 OCZ65567:ODF65567 OMV65567:ONB65567 OWR65567:OWX65567 PGN65567:PGT65567 PQJ65567:PQP65567 QAF65567:QAL65567 QKB65567:QKH65567 QTX65567:QUD65567 RDT65567:RDZ65567 RNP65567:RNV65567 RXL65567:RXR65567 SHH65567:SHN65567 SRD65567:SRJ65567 TAZ65567:TBF65567 TKV65567:TLB65567 TUR65567:TUX65567 UEN65567:UET65567 UOJ65567:UOP65567 UYF65567:UYL65567 VIB65567:VIH65567 VRX65567:VSD65567 WBT65567:WBZ65567 WLP65567:WLV65567 WVL65567:WVR65567 D131103:J131103 IZ131103:JF131103 SV131103:TB131103 ACR131103:ACX131103 AMN131103:AMT131103 AWJ131103:AWP131103 BGF131103:BGL131103 BQB131103:BQH131103 BZX131103:CAD131103 CJT131103:CJZ131103 CTP131103:CTV131103 DDL131103:DDR131103 DNH131103:DNN131103 DXD131103:DXJ131103 EGZ131103:EHF131103 EQV131103:ERB131103 FAR131103:FAX131103 FKN131103:FKT131103 FUJ131103:FUP131103 GEF131103:GEL131103 GOB131103:GOH131103 GXX131103:GYD131103 HHT131103:HHZ131103 HRP131103:HRV131103 IBL131103:IBR131103 ILH131103:ILN131103 IVD131103:IVJ131103 JEZ131103:JFF131103 JOV131103:JPB131103 JYR131103:JYX131103 KIN131103:KIT131103 KSJ131103:KSP131103 LCF131103:LCL131103 LMB131103:LMH131103 LVX131103:LWD131103 MFT131103:MFZ131103 MPP131103:MPV131103 MZL131103:MZR131103 NJH131103:NJN131103 NTD131103:NTJ131103 OCZ131103:ODF131103 OMV131103:ONB131103 OWR131103:OWX131103 PGN131103:PGT131103 PQJ131103:PQP131103 QAF131103:QAL131103 QKB131103:QKH131103 QTX131103:QUD131103 RDT131103:RDZ131103 RNP131103:RNV131103 RXL131103:RXR131103 SHH131103:SHN131103 SRD131103:SRJ131103 TAZ131103:TBF131103 TKV131103:TLB131103 TUR131103:TUX131103 UEN131103:UET131103 UOJ131103:UOP131103 UYF131103:UYL131103 VIB131103:VIH131103 VRX131103:VSD131103 WBT131103:WBZ131103 WLP131103:WLV131103 WVL131103:WVR131103 D196639:J196639 IZ196639:JF196639 SV196639:TB196639 ACR196639:ACX196639 AMN196639:AMT196639 AWJ196639:AWP196639 BGF196639:BGL196639 BQB196639:BQH196639 BZX196639:CAD196639 CJT196639:CJZ196639 CTP196639:CTV196639 DDL196639:DDR196639 DNH196639:DNN196639 DXD196639:DXJ196639 EGZ196639:EHF196639 EQV196639:ERB196639 FAR196639:FAX196639 FKN196639:FKT196639 FUJ196639:FUP196639 GEF196639:GEL196639 GOB196639:GOH196639 GXX196639:GYD196639 HHT196639:HHZ196639 HRP196639:HRV196639 IBL196639:IBR196639 ILH196639:ILN196639 IVD196639:IVJ196639 JEZ196639:JFF196639 JOV196639:JPB196639 JYR196639:JYX196639 KIN196639:KIT196639 KSJ196639:KSP196639 LCF196639:LCL196639 LMB196639:LMH196639 LVX196639:LWD196639 MFT196639:MFZ196639 MPP196639:MPV196639 MZL196639:MZR196639 NJH196639:NJN196639 NTD196639:NTJ196639 OCZ196639:ODF196639 OMV196639:ONB196639 OWR196639:OWX196639 PGN196639:PGT196639 PQJ196639:PQP196639 QAF196639:QAL196639 QKB196639:QKH196639 QTX196639:QUD196639 RDT196639:RDZ196639 RNP196639:RNV196639 RXL196639:RXR196639 SHH196639:SHN196639 SRD196639:SRJ196639 TAZ196639:TBF196639 TKV196639:TLB196639 TUR196639:TUX196639 UEN196639:UET196639 UOJ196639:UOP196639 UYF196639:UYL196639 VIB196639:VIH196639 VRX196639:VSD196639 WBT196639:WBZ196639 WLP196639:WLV196639 WVL196639:WVR196639 D262175:J262175 IZ262175:JF262175 SV262175:TB262175 ACR262175:ACX262175 AMN262175:AMT262175 AWJ262175:AWP262175 BGF262175:BGL262175 BQB262175:BQH262175 BZX262175:CAD262175 CJT262175:CJZ262175 CTP262175:CTV262175 DDL262175:DDR262175 DNH262175:DNN262175 DXD262175:DXJ262175 EGZ262175:EHF262175 EQV262175:ERB262175 FAR262175:FAX262175 FKN262175:FKT262175 FUJ262175:FUP262175 GEF262175:GEL262175 GOB262175:GOH262175 GXX262175:GYD262175 HHT262175:HHZ262175 HRP262175:HRV262175 IBL262175:IBR262175 ILH262175:ILN262175 IVD262175:IVJ262175 JEZ262175:JFF262175 JOV262175:JPB262175 JYR262175:JYX262175 KIN262175:KIT262175 KSJ262175:KSP262175 LCF262175:LCL262175 LMB262175:LMH262175 LVX262175:LWD262175 MFT262175:MFZ262175 MPP262175:MPV262175 MZL262175:MZR262175 NJH262175:NJN262175 NTD262175:NTJ262175 OCZ262175:ODF262175 OMV262175:ONB262175 OWR262175:OWX262175 PGN262175:PGT262175 PQJ262175:PQP262175 QAF262175:QAL262175 QKB262175:QKH262175 QTX262175:QUD262175 RDT262175:RDZ262175 RNP262175:RNV262175 RXL262175:RXR262175 SHH262175:SHN262175 SRD262175:SRJ262175 TAZ262175:TBF262175 TKV262175:TLB262175 TUR262175:TUX262175 UEN262175:UET262175 UOJ262175:UOP262175 UYF262175:UYL262175 VIB262175:VIH262175 VRX262175:VSD262175 WBT262175:WBZ262175 WLP262175:WLV262175 WVL262175:WVR262175 D327711:J327711 IZ327711:JF327711 SV327711:TB327711 ACR327711:ACX327711 AMN327711:AMT327711 AWJ327711:AWP327711 BGF327711:BGL327711 BQB327711:BQH327711 BZX327711:CAD327711 CJT327711:CJZ327711 CTP327711:CTV327711 DDL327711:DDR327711 DNH327711:DNN327711 DXD327711:DXJ327711 EGZ327711:EHF327711 EQV327711:ERB327711 FAR327711:FAX327711 FKN327711:FKT327711 FUJ327711:FUP327711 GEF327711:GEL327711 GOB327711:GOH327711 GXX327711:GYD327711 HHT327711:HHZ327711 HRP327711:HRV327711 IBL327711:IBR327711 ILH327711:ILN327711 IVD327711:IVJ327711 JEZ327711:JFF327711 JOV327711:JPB327711 JYR327711:JYX327711 KIN327711:KIT327711 KSJ327711:KSP327711 LCF327711:LCL327711 LMB327711:LMH327711 LVX327711:LWD327711 MFT327711:MFZ327711 MPP327711:MPV327711 MZL327711:MZR327711 NJH327711:NJN327711 NTD327711:NTJ327711 OCZ327711:ODF327711 OMV327711:ONB327711 OWR327711:OWX327711 PGN327711:PGT327711 PQJ327711:PQP327711 QAF327711:QAL327711 QKB327711:QKH327711 QTX327711:QUD327711 RDT327711:RDZ327711 RNP327711:RNV327711 RXL327711:RXR327711 SHH327711:SHN327711 SRD327711:SRJ327711 TAZ327711:TBF327711 TKV327711:TLB327711 TUR327711:TUX327711 UEN327711:UET327711 UOJ327711:UOP327711 UYF327711:UYL327711 VIB327711:VIH327711 VRX327711:VSD327711 WBT327711:WBZ327711 WLP327711:WLV327711 WVL327711:WVR327711 D393247:J393247 IZ393247:JF393247 SV393247:TB393247 ACR393247:ACX393247 AMN393247:AMT393247 AWJ393247:AWP393247 BGF393247:BGL393247 BQB393247:BQH393247 BZX393247:CAD393247 CJT393247:CJZ393247 CTP393247:CTV393247 DDL393247:DDR393247 DNH393247:DNN393247 DXD393247:DXJ393247 EGZ393247:EHF393247 EQV393247:ERB393247 FAR393247:FAX393247 FKN393247:FKT393247 FUJ393247:FUP393247 GEF393247:GEL393247 GOB393247:GOH393247 GXX393247:GYD393247 HHT393247:HHZ393247 HRP393247:HRV393247 IBL393247:IBR393247 ILH393247:ILN393247 IVD393247:IVJ393247 JEZ393247:JFF393247 JOV393247:JPB393247 JYR393247:JYX393247 KIN393247:KIT393247 KSJ393247:KSP393247 LCF393247:LCL393247 LMB393247:LMH393247 LVX393247:LWD393247 MFT393247:MFZ393247 MPP393247:MPV393247 MZL393247:MZR393247 NJH393247:NJN393247 NTD393247:NTJ393247 OCZ393247:ODF393247 OMV393247:ONB393247 OWR393247:OWX393247 PGN393247:PGT393247 PQJ393247:PQP393247 QAF393247:QAL393247 QKB393247:QKH393247 QTX393247:QUD393247 RDT393247:RDZ393247 RNP393247:RNV393247 RXL393247:RXR393247 SHH393247:SHN393247 SRD393247:SRJ393247 TAZ393247:TBF393247 TKV393247:TLB393247 TUR393247:TUX393247 UEN393247:UET393247 UOJ393247:UOP393247 UYF393247:UYL393247 VIB393247:VIH393247 VRX393247:VSD393247 WBT393247:WBZ393247 WLP393247:WLV393247 WVL393247:WVR393247 D458783:J458783 IZ458783:JF458783 SV458783:TB458783 ACR458783:ACX458783 AMN458783:AMT458783 AWJ458783:AWP458783 BGF458783:BGL458783 BQB458783:BQH458783 BZX458783:CAD458783 CJT458783:CJZ458783 CTP458783:CTV458783 DDL458783:DDR458783 DNH458783:DNN458783 DXD458783:DXJ458783 EGZ458783:EHF458783 EQV458783:ERB458783 FAR458783:FAX458783 FKN458783:FKT458783 FUJ458783:FUP458783 GEF458783:GEL458783 GOB458783:GOH458783 GXX458783:GYD458783 HHT458783:HHZ458783 HRP458783:HRV458783 IBL458783:IBR458783 ILH458783:ILN458783 IVD458783:IVJ458783 JEZ458783:JFF458783 JOV458783:JPB458783 JYR458783:JYX458783 KIN458783:KIT458783 KSJ458783:KSP458783 LCF458783:LCL458783 LMB458783:LMH458783 LVX458783:LWD458783 MFT458783:MFZ458783 MPP458783:MPV458783 MZL458783:MZR458783 NJH458783:NJN458783 NTD458783:NTJ458783 OCZ458783:ODF458783 OMV458783:ONB458783 OWR458783:OWX458783 PGN458783:PGT458783 PQJ458783:PQP458783 QAF458783:QAL458783 QKB458783:QKH458783 QTX458783:QUD458783 RDT458783:RDZ458783 RNP458783:RNV458783 RXL458783:RXR458783 SHH458783:SHN458783 SRD458783:SRJ458783 TAZ458783:TBF458783 TKV458783:TLB458783 TUR458783:TUX458783 UEN458783:UET458783 UOJ458783:UOP458783 UYF458783:UYL458783 VIB458783:VIH458783 VRX458783:VSD458783 WBT458783:WBZ458783 WLP458783:WLV458783 WVL458783:WVR458783 D524319:J524319 IZ524319:JF524319 SV524319:TB524319 ACR524319:ACX524319 AMN524319:AMT524319 AWJ524319:AWP524319 BGF524319:BGL524319 BQB524319:BQH524319 BZX524319:CAD524319 CJT524319:CJZ524319 CTP524319:CTV524319 DDL524319:DDR524319 DNH524319:DNN524319 DXD524319:DXJ524319 EGZ524319:EHF524319 EQV524319:ERB524319 FAR524319:FAX524319 FKN524319:FKT524319 FUJ524319:FUP524319 GEF524319:GEL524319 GOB524319:GOH524319 GXX524319:GYD524319 HHT524319:HHZ524319 HRP524319:HRV524319 IBL524319:IBR524319 ILH524319:ILN524319 IVD524319:IVJ524319 JEZ524319:JFF524319 JOV524319:JPB524319 JYR524319:JYX524319 KIN524319:KIT524319 KSJ524319:KSP524319 LCF524319:LCL524319 LMB524319:LMH524319 LVX524319:LWD524319 MFT524319:MFZ524319 MPP524319:MPV524319 MZL524319:MZR524319 NJH524319:NJN524319 NTD524319:NTJ524319 OCZ524319:ODF524319 OMV524319:ONB524319 OWR524319:OWX524319 PGN524319:PGT524319 PQJ524319:PQP524319 QAF524319:QAL524319 QKB524319:QKH524319 QTX524319:QUD524319 RDT524319:RDZ524319 RNP524319:RNV524319 RXL524319:RXR524319 SHH524319:SHN524319 SRD524319:SRJ524319 TAZ524319:TBF524319 TKV524319:TLB524319 TUR524319:TUX524319 UEN524319:UET524319 UOJ524319:UOP524319 UYF524319:UYL524319 VIB524319:VIH524319 VRX524319:VSD524319 WBT524319:WBZ524319 WLP524319:WLV524319 WVL524319:WVR524319 D589855:J589855 IZ589855:JF589855 SV589855:TB589855 ACR589855:ACX589855 AMN589855:AMT589855 AWJ589855:AWP589855 BGF589855:BGL589855 BQB589855:BQH589855 BZX589855:CAD589855 CJT589855:CJZ589855 CTP589855:CTV589855 DDL589855:DDR589855 DNH589855:DNN589855 DXD589855:DXJ589855 EGZ589855:EHF589855 EQV589855:ERB589855 FAR589855:FAX589855 FKN589855:FKT589855 FUJ589855:FUP589855 GEF589855:GEL589855 GOB589855:GOH589855 GXX589855:GYD589855 HHT589855:HHZ589855 HRP589855:HRV589855 IBL589855:IBR589855 ILH589855:ILN589855 IVD589855:IVJ589855 JEZ589855:JFF589855 JOV589855:JPB589855 JYR589855:JYX589855 KIN589855:KIT589855 KSJ589855:KSP589855 LCF589855:LCL589855 LMB589855:LMH589855 LVX589855:LWD589855 MFT589855:MFZ589855 MPP589855:MPV589855 MZL589855:MZR589855 NJH589855:NJN589855 NTD589855:NTJ589855 OCZ589855:ODF589855 OMV589855:ONB589855 OWR589855:OWX589855 PGN589855:PGT589855 PQJ589855:PQP589855 QAF589855:QAL589855 QKB589855:QKH589855 QTX589855:QUD589855 RDT589855:RDZ589855 RNP589855:RNV589855 RXL589855:RXR589855 SHH589855:SHN589855 SRD589855:SRJ589855 TAZ589855:TBF589855 TKV589855:TLB589855 TUR589855:TUX589855 UEN589855:UET589855 UOJ589855:UOP589855 UYF589855:UYL589855 VIB589855:VIH589855 VRX589855:VSD589855 WBT589855:WBZ589855 WLP589855:WLV589855 WVL589855:WVR589855 D655391:J655391 IZ655391:JF655391 SV655391:TB655391 ACR655391:ACX655391 AMN655391:AMT655391 AWJ655391:AWP655391 BGF655391:BGL655391 BQB655391:BQH655391 BZX655391:CAD655391 CJT655391:CJZ655391 CTP655391:CTV655391 DDL655391:DDR655391 DNH655391:DNN655391 DXD655391:DXJ655391 EGZ655391:EHF655391 EQV655391:ERB655391 FAR655391:FAX655391 FKN655391:FKT655391 FUJ655391:FUP655391 GEF655391:GEL655391 GOB655391:GOH655391 GXX655391:GYD655391 HHT655391:HHZ655391 HRP655391:HRV655391 IBL655391:IBR655391 ILH655391:ILN655391 IVD655391:IVJ655391 JEZ655391:JFF655391 JOV655391:JPB655391 JYR655391:JYX655391 KIN655391:KIT655391 KSJ655391:KSP655391 LCF655391:LCL655391 LMB655391:LMH655391 LVX655391:LWD655391 MFT655391:MFZ655391 MPP655391:MPV655391 MZL655391:MZR655391 NJH655391:NJN655391 NTD655391:NTJ655391 OCZ655391:ODF655391 OMV655391:ONB655391 OWR655391:OWX655391 PGN655391:PGT655391 PQJ655391:PQP655391 QAF655391:QAL655391 QKB655391:QKH655391 QTX655391:QUD655391 RDT655391:RDZ655391 RNP655391:RNV655391 RXL655391:RXR655391 SHH655391:SHN655391 SRD655391:SRJ655391 TAZ655391:TBF655391 TKV655391:TLB655391 TUR655391:TUX655391 UEN655391:UET655391 UOJ655391:UOP655391 UYF655391:UYL655391 VIB655391:VIH655391 VRX655391:VSD655391 WBT655391:WBZ655391 WLP655391:WLV655391 WVL655391:WVR655391 D720927:J720927 IZ720927:JF720927 SV720927:TB720927 ACR720927:ACX720927 AMN720927:AMT720927 AWJ720927:AWP720927 BGF720927:BGL720927 BQB720927:BQH720927 BZX720927:CAD720927 CJT720927:CJZ720927 CTP720927:CTV720927 DDL720927:DDR720927 DNH720927:DNN720927 DXD720927:DXJ720927 EGZ720927:EHF720927 EQV720927:ERB720927 FAR720927:FAX720927 FKN720927:FKT720927 FUJ720927:FUP720927 GEF720927:GEL720927 GOB720927:GOH720927 GXX720927:GYD720927 HHT720927:HHZ720927 HRP720927:HRV720927 IBL720927:IBR720927 ILH720927:ILN720927 IVD720927:IVJ720927 JEZ720927:JFF720927 JOV720927:JPB720927 JYR720927:JYX720927 KIN720927:KIT720927 KSJ720927:KSP720927 LCF720927:LCL720927 LMB720927:LMH720927 LVX720927:LWD720927 MFT720927:MFZ720927 MPP720927:MPV720927 MZL720927:MZR720927 NJH720927:NJN720927 NTD720927:NTJ720927 OCZ720927:ODF720927 OMV720927:ONB720927 OWR720927:OWX720927 PGN720927:PGT720927 PQJ720927:PQP720927 QAF720927:QAL720927 QKB720927:QKH720927 QTX720927:QUD720927 RDT720927:RDZ720927 RNP720927:RNV720927 RXL720927:RXR720927 SHH720927:SHN720927 SRD720927:SRJ720927 TAZ720927:TBF720927 TKV720927:TLB720927 TUR720927:TUX720927 UEN720927:UET720927 UOJ720927:UOP720927 UYF720927:UYL720927 VIB720927:VIH720927 VRX720927:VSD720927 WBT720927:WBZ720927 WLP720927:WLV720927 WVL720927:WVR720927 D786463:J786463 IZ786463:JF786463 SV786463:TB786463 ACR786463:ACX786463 AMN786463:AMT786463 AWJ786463:AWP786463 BGF786463:BGL786463 BQB786463:BQH786463 BZX786463:CAD786463 CJT786463:CJZ786463 CTP786463:CTV786463 DDL786463:DDR786463 DNH786463:DNN786463 DXD786463:DXJ786463 EGZ786463:EHF786463 EQV786463:ERB786463 FAR786463:FAX786463 FKN786463:FKT786463 FUJ786463:FUP786463 GEF786463:GEL786463 GOB786463:GOH786463 GXX786463:GYD786463 HHT786463:HHZ786463 HRP786463:HRV786463 IBL786463:IBR786463 ILH786463:ILN786463 IVD786463:IVJ786463 JEZ786463:JFF786463 JOV786463:JPB786463 JYR786463:JYX786463 KIN786463:KIT786463 KSJ786463:KSP786463 LCF786463:LCL786463 LMB786463:LMH786463 LVX786463:LWD786463 MFT786463:MFZ786463 MPP786463:MPV786463 MZL786463:MZR786463 NJH786463:NJN786463 NTD786463:NTJ786463 OCZ786463:ODF786463 OMV786463:ONB786463 OWR786463:OWX786463 PGN786463:PGT786463 PQJ786463:PQP786463 QAF786463:QAL786463 QKB786463:QKH786463 QTX786463:QUD786463 RDT786463:RDZ786463 RNP786463:RNV786463 RXL786463:RXR786463 SHH786463:SHN786463 SRD786463:SRJ786463 TAZ786463:TBF786463 TKV786463:TLB786463 TUR786463:TUX786463 UEN786463:UET786463 UOJ786463:UOP786463 UYF786463:UYL786463 VIB786463:VIH786463 VRX786463:VSD786463 WBT786463:WBZ786463 WLP786463:WLV786463 WVL786463:WVR786463 D851999:J851999 IZ851999:JF851999 SV851999:TB851999 ACR851999:ACX851999 AMN851999:AMT851999 AWJ851999:AWP851999 BGF851999:BGL851999 BQB851999:BQH851999 BZX851999:CAD851999 CJT851999:CJZ851999 CTP851999:CTV851999 DDL851999:DDR851999 DNH851999:DNN851999 DXD851999:DXJ851999 EGZ851999:EHF851999 EQV851999:ERB851999 FAR851999:FAX851999 FKN851999:FKT851999 FUJ851999:FUP851999 GEF851999:GEL851999 GOB851999:GOH851999 GXX851999:GYD851999 HHT851999:HHZ851999 HRP851999:HRV851999 IBL851999:IBR851999 ILH851999:ILN851999 IVD851999:IVJ851999 JEZ851999:JFF851999 JOV851999:JPB851999 JYR851999:JYX851999 KIN851999:KIT851999 KSJ851999:KSP851999 LCF851999:LCL851999 LMB851999:LMH851999 LVX851999:LWD851999 MFT851999:MFZ851999 MPP851999:MPV851999 MZL851999:MZR851999 NJH851999:NJN851999 NTD851999:NTJ851999 OCZ851999:ODF851999 OMV851999:ONB851999 OWR851999:OWX851999 PGN851999:PGT851999 PQJ851999:PQP851999 QAF851999:QAL851999 QKB851999:QKH851999 QTX851999:QUD851999 RDT851999:RDZ851999 RNP851999:RNV851999 RXL851999:RXR851999 SHH851999:SHN851999 SRD851999:SRJ851999 TAZ851999:TBF851999 TKV851999:TLB851999 TUR851999:TUX851999 UEN851999:UET851999 UOJ851999:UOP851999 UYF851999:UYL851999 VIB851999:VIH851999 VRX851999:VSD851999 WBT851999:WBZ851999 WLP851999:WLV851999 WVL851999:WVR851999 D917535:J917535 IZ917535:JF917535 SV917535:TB917535 ACR917535:ACX917535 AMN917535:AMT917535 AWJ917535:AWP917535 BGF917535:BGL917535 BQB917535:BQH917535 BZX917535:CAD917535 CJT917535:CJZ917535 CTP917535:CTV917535 DDL917535:DDR917535 DNH917535:DNN917535 DXD917535:DXJ917535 EGZ917535:EHF917535 EQV917535:ERB917535 FAR917535:FAX917535 FKN917535:FKT917535 FUJ917535:FUP917535 GEF917535:GEL917535 GOB917535:GOH917535 GXX917535:GYD917535 HHT917535:HHZ917535 HRP917535:HRV917535 IBL917535:IBR917535 ILH917535:ILN917535 IVD917535:IVJ917535 JEZ917535:JFF917535 JOV917535:JPB917535 JYR917535:JYX917535 KIN917535:KIT917535 KSJ917535:KSP917535 LCF917535:LCL917535 LMB917535:LMH917535 LVX917535:LWD917535 MFT917535:MFZ917535 MPP917535:MPV917535 MZL917535:MZR917535 NJH917535:NJN917535 NTD917535:NTJ917535 OCZ917535:ODF917535 OMV917535:ONB917535 OWR917535:OWX917535 PGN917535:PGT917535 PQJ917535:PQP917535 QAF917535:QAL917535 QKB917535:QKH917535 QTX917535:QUD917535 RDT917535:RDZ917535 RNP917535:RNV917535 RXL917535:RXR917535 SHH917535:SHN917535 SRD917535:SRJ917535 TAZ917535:TBF917535 TKV917535:TLB917535 TUR917535:TUX917535 UEN917535:UET917535 UOJ917535:UOP917535 UYF917535:UYL917535 VIB917535:VIH917535 VRX917535:VSD917535 WBT917535:WBZ917535 WLP917535:WLV917535 WVL917535:WVR917535 D983071:J983071 IZ983071:JF983071 SV983071:TB983071 ACR983071:ACX983071 AMN983071:AMT983071 AWJ983071:AWP983071 BGF983071:BGL983071 BQB983071:BQH983071 BZX983071:CAD983071 CJT983071:CJZ983071 CTP983071:CTV983071 DDL983071:DDR983071 DNH983071:DNN983071 DXD983071:DXJ983071 EGZ983071:EHF983071 EQV983071:ERB983071 FAR983071:FAX983071 FKN983071:FKT983071 FUJ983071:FUP983071 GEF983071:GEL983071 GOB983071:GOH983071 GXX983071:GYD983071 HHT983071:HHZ983071 HRP983071:HRV983071 IBL983071:IBR983071 ILH983071:ILN983071 IVD983071:IVJ983071 JEZ983071:JFF983071 JOV983071:JPB983071 JYR983071:JYX983071 KIN983071:KIT983071 KSJ983071:KSP983071 LCF983071:LCL983071 LMB983071:LMH983071 LVX983071:LWD983071 MFT983071:MFZ983071 MPP983071:MPV983071 MZL983071:MZR983071 NJH983071:NJN983071 NTD983071:NTJ983071 OCZ983071:ODF983071 OMV983071:ONB983071 OWR983071:OWX983071 PGN983071:PGT983071 PQJ983071:PQP983071 QAF983071:QAL983071 QKB983071:QKH983071 QTX983071:QUD983071 RDT983071:RDZ983071 RNP983071:RNV983071 RXL983071:RXR983071 SHH983071:SHN983071 SRD983071:SRJ983071 TAZ983071:TBF983071 TKV983071:TLB983071 TUR983071:TUX983071 UEN983071:UET983071 UOJ983071:UOP983071 UYF983071:UYL983071 VIB983071:VIH983071 VRX983071:VSD983071 WBT983071:WBZ983071 WLP983071:WLV983071 E7:H7" xr:uid="{8B32A925-B512-446A-8A60-0CDD615C91E4}">
      <formula1>"*"</formula1>
    </dataValidation>
    <dataValidation allowBlank="1" showDropDown="1" showInputMessage="1" showErrorMessage="1" sqref="D7" xr:uid="{C5A5F34B-0130-4FDE-BF67-C630C2F3D4FB}"/>
  </dataValidations>
  <pageMargins left="0.7" right="0.57999999999999996" top="0.45" bottom="0.65" header="0.3" footer="0.3"/>
  <pageSetup paperSize="9" scale="88" fitToHeight="0" orientation="portrait" r:id="rId1"/>
  <headerFooter scaleWithDoc="0" alignWithMargins="0">
    <oddFooter>&amp;R&amp;"ＭＳ ゴシック,標準"&amp;12整理番号：（事務局記入欄）</oddFooter>
  </headerFooter>
  <rowBreaks count="4" manualBreakCount="4">
    <brk id="38" max="9" man="1"/>
    <brk id="74" max="9" man="1"/>
    <brk id="110" max="9" man="1"/>
    <brk id="146" max="9" man="1"/>
  </row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6F3CD-5237-4DA9-B311-7E770240A9D9}">
  <sheetPr>
    <pageSetUpPr fitToPage="1"/>
  </sheetPr>
  <dimension ref="A1:N34"/>
  <sheetViews>
    <sheetView view="pageBreakPreview" zoomScale="70" zoomScaleNormal="100" zoomScaleSheetLayoutView="70" workbookViewId="0">
      <selection activeCell="H23" sqref="H23"/>
    </sheetView>
  </sheetViews>
  <sheetFormatPr defaultColWidth="9" defaultRowHeight="17.25"/>
  <cols>
    <col min="1" max="1" width="4.625" style="22" customWidth="1"/>
    <col min="2" max="2" width="17" style="22" customWidth="1"/>
    <col min="3" max="3" width="14.375" style="22" customWidth="1"/>
    <col min="4" max="4" width="5.5" style="22" customWidth="1"/>
    <col min="5" max="5" width="20.75" style="22" customWidth="1"/>
    <col min="6" max="6" width="2.625" style="22" customWidth="1"/>
    <col min="7" max="7" width="18.125" style="22" customWidth="1"/>
    <col min="8" max="8" width="5.5" style="22" customWidth="1"/>
    <col min="9" max="9" width="18.125" style="22" customWidth="1"/>
    <col min="10" max="10" width="5" style="22" customWidth="1"/>
    <col min="11" max="11" width="21.625" style="22" customWidth="1"/>
    <col min="12" max="12" width="5" style="22" customWidth="1"/>
    <col min="13" max="13" width="9" style="25"/>
    <col min="14" max="16384" width="9" style="22"/>
  </cols>
  <sheetData>
    <row r="1" spans="1:14" ht="30" customHeight="1">
      <c r="A1" s="1103" t="s">
        <v>576</v>
      </c>
      <c r="B1" s="1103"/>
      <c r="C1" s="1103"/>
      <c r="D1" s="467"/>
      <c r="E1" s="25"/>
      <c r="F1" s="25"/>
      <c r="G1" s="25"/>
      <c r="H1" s="25"/>
      <c r="I1" s="25"/>
      <c r="J1" s="25"/>
      <c r="K1" s="25"/>
      <c r="L1" s="25"/>
      <c r="N1" s="597"/>
    </row>
    <row r="2" spans="1:14" ht="9.75" customHeight="1">
      <c r="A2" s="467"/>
      <c r="B2" s="467"/>
      <c r="C2" s="467"/>
      <c r="D2" s="467"/>
      <c r="E2" s="25"/>
      <c r="F2" s="25"/>
      <c r="G2" s="25"/>
      <c r="H2" s="25"/>
      <c r="I2" s="25"/>
      <c r="J2" s="25"/>
      <c r="K2" s="25"/>
      <c r="L2" s="25"/>
      <c r="N2" s="597"/>
    </row>
    <row r="3" spans="1:14" ht="28.5" customHeight="1">
      <c r="A3" s="598"/>
      <c r="B3" s="598"/>
      <c r="C3" s="1429" t="s">
        <v>569</v>
      </c>
      <c r="D3" s="1429"/>
      <c r="E3" s="1429"/>
      <c r="F3" s="1429"/>
      <c r="G3" s="1429"/>
      <c r="H3" s="1429"/>
      <c r="I3" s="1429"/>
      <c r="J3" s="1429"/>
      <c r="K3" s="598"/>
      <c r="L3" s="598"/>
      <c r="N3" s="597"/>
    </row>
    <row r="4" spans="1:14" ht="28.5" customHeight="1">
      <c r="A4" s="599"/>
      <c r="B4" s="599"/>
      <c r="C4" s="1430" t="s">
        <v>545</v>
      </c>
      <c r="D4" s="1430"/>
      <c r="E4" s="1430"/>
      <c r="F4" s="1430"/>
      <c r="G4" s="1430"/>
      <c r="H4" s="1430"/>
      <c r="I4" s="1430"/>
      <c r="J4" s="1430"/>
      <c r="K4" s="599"/>
      <c r="L4" s="599"/>
      <c r="N4" s="597"/>
    </row>
    <row r="5" spans="1:14" ht="28.5" customHeight="1">
      <c r="A5" s="599"/>
      <c r="B5" s="599"/>
      <c r="C5" s="1431" t="s">
        <v>574</v>
      </c>
      <c r="D5" s="1431"/>
      <c r="E5" s="1431"/>
      <c r="F5" s="1431"/>
      <c r="G5" s="1431"/>
      <c r="H5" s="1431"/>
      <c r="I5" s="1431"/>
      <c r="J5" s="1431"/>
      <c r="K5" s="599"/>
      <c r="L5" s="599"/>
      <c r="M5" s="313" t="s">
        <v>546</v>
      </c>
      <c r="N5" s="459"/>
    </row>
    <row r="6" spans="1:14" ht="11.25" customHeight="1">
      <c r="A6" s="599"/>
      <c r="B6" s="599"/>
      <c r="C6" s="599"/>
      <c r="D6" s="599"/>
      <c r="E6" s="599"/>
      <c r="F6" s="599"/>
      <c r="G6" s="599"/>
      <c r="H6" s="599"/>
      <c r="I6" s="1432" t="s">
        <v>547</v>
      </c>
      <c r="J6" s="1432"/>
      <c r="K6" s="1432"/>
      <c r="L6" s="599"/>
      <c r="M6" s="313"/>
      <c r="N6" s="459"/>
    </row>
    <row r="7" spans="1:14" ht="30.75" customHeight="1">
      <c r="A7" s="25"/>
      <c r="B7" s="450"/>
      <c r="C7" s="450"/>
      <c r="D7" s="450"/>
      <c r="E7" s="450"/>
      <c r="F7" s="450"/>
      <c r="G7" s="450"/>
      <c r="H7" s="450"/>
      <c r="I7" s="1428" t="str">
        <f>総表!I5</f>
        <v>令和　年　月　日</v>
      </c>
      <c r="J7" s="1428"/>
      <c r="K7" s="1428"/>
      <c r="L7" s="450"/>
      <c r="M7" s="313" t="s">
        <v>546</v>
      </c>
      <c r="N7" s="459"/>
    </row>
    <row r="8" spans="1:14" ht="21" customHeight="1">
      <c r="A8" s="25"/>
      <c r="B8" s="450"/>
      <c r="C8" s="450"/>
      <c r="D8" s="450"/>
      <c r="E8" s="450"/>
      <c r="F8" s="450"/>
      <c r="G8" s="450"/>
      <c r="H8" s="450"/>
      <c r="I8" s="601"/>
      <c r="J8" s="601"/>
      <c r="K8" s="601"/>
      <c r="L8" s="450"/>
      <c r="M8" s="313"/>
      <c r="N8" s="459"/>
    </row>
    <row r="9" spans="1:14" ht="35.25" customHeight="1">
      <c r="A9" s="25"/>
      <c r="B9" s="1433" t="s">
        <v>548</v>
      </c>
      <c r="C9" s="1433"/>
      <c r="D9" s="1433"/>
      <c r="E9" s="1433"/>
      <c r="F9" s="1433"/>
      <c r="G9" s="1433"/>
      <c r="H9" s="1433"/>
      <c r="I9" s="1433"/>
      <c r="J9" s="1433"/>
      <c r="K9" s="1433"/>
      <c r="L9" s="450"/>
      <c r="M9" s="313"/>
      <c r="N9" s="459"/>
    </row>
    <row r="10" spans="1:14" ht="17.25" customHeight="1">
      <c r="A10" s="25"/>
      <c r="B10" s="25"/>
      <c r="C10" s="25"/>
      <c r="D10" s="25"/>
      <c r="E10" s="25"/>
      <c r="F10" s="25"/>
      <c r="G10" s="25"/>
      <c r="H10" s="25"/>
      <c r="I10" s="25"/>
      <c r="J10" s="450"/>
      <c r="K10" s="450"/>
      <c r="L10" s="450"/>
      <c r="M10" s="313"/>
      <c r="N10" s="459"/>
    </row>
    <row r="11" spans="1:14" ht="36.75" customHeight="1">
      <c r="A11" s="25"/>
      <c r="B11" s="25"/>
      <c r="C11" s="25"/>
      <c r="D11" s="25"/>
      <c r="E11" s="600" t="s">
        <v>397</v>
      </c>
      <c r="F11" s="63"/>
      <c r="G11" s="603">
        <f>総表!D16</f>
        <v>0</v>
      </c>
      <c r="H11" s="604" t="s">
        <v>549</v>
      </c>
      <c r="I11" s="605">
        <f>総表!F16</f>
        <v>0</v>
      </c>
      <c r="J11" s="604"/>
      <c r="K11" s="63"/>
      <c r="L11" s="604"/>
      <c r="M11" s="313" t="s">
        <v>546</v>
      </c>
      <c r="N11" s="459"/>
    </row>
    <row r="12" spans="1:14" ht="54" customHeight="1">
      <c r="A12" s="25"/>
      <c r="B12" s="25"/>
      <c r="C12" s="25"/>
      <c r="D12" s="25"/>
      <c r="E12" s="606" t="s">
        <v>396</v>
      </c>
      <c r="F12" s="63"/>
      <c r="G12" s="1434" t="str">
        <f>総表!C18&amp;総表!E18</f>
        <v/>
      </c>
      <c r="H12" s="1434"/>
      <c r="I12" s="1434"/>
      <c r="J12" s="1434"/>
      <c r="K12" s="1434"/>
      <c r="L12" s="1434"/>
      <c r="M12" s="313" t="s">
        <v>546</v>
      </c>
      <c r="N12" s="459"/>
    </row>
    <row r="13" spans="1:14" ht="54" customHeight="1">
      <c r="A13" s="25"/>
      <c r="B13" s="25"/>
      <c r="C13" s="25"/>
      <c r="D13" s="25"/>
      <c r="E13" s="606" t="s">
        <v>550</v>
      </c>
      <c r="F13" s="63"/>
      <c r="G13" s="1434">
        <f>総表!C15</f>
        <v>0</v>
      </c>
      <c r="H13" s="1434"/>
      <c r="I13" s="1434"/>
      <c r="J13" s="1434"/>
      <c r="K13" s="1434"/>
      <c r="L13" s="1434"/>
      <c r="M13" s="313" t="s">
        <v>546</v>
      </c>
      <c r="N13" s="459"/>
    </row>
    <row r="14" spans="1:14" ht="54" customHeight="1">
      <c r="A14" s="25"/>
      <c r="B14" s="25"/>
      <c r="C14" s="25"/>
      <c r="D14" s="25"/>
      <c r="E14" s="607" t="s">
        <v>404</v>
      </c>
      <c r="F14" s="63"/>
      <c r="G14" s="1434">
        <f>総表!C22</f>
        <v>0</v>
      </c>
      <c r="H14" s="1434"/>
      <c r="I14" s="1434"/>
      <c r="J14" s="1434"/>
      <c r="K14" s="1434"/>
      <c r="L14" s="1434"/>
      <c r="M14" s="313" t="s">
        <v>546</v>
      </c>
      <c r="N14" s="459"/>
    </row>
    <row r="15" spans="1:14" ht="54" customHeight="1">
      <c r="A15" s="25"/>
      <c r="B15" s="25"/>
      <c r="C15" s="25"/>
      <c r="D15" s="25"/>
      <c r="E15" s="607" t="s">
        <v>406</v>
      </c>
      <c r="F15" s="63"/>
      <c r="G15" s="1434">
        <f>総表!C23</f>
        <v>0</v>
      </c>
      <c r="H15" s="1434"/>
      <c r="I15" s="1434"/>
      <c r="J15" s="608"/>
      <c r="K15" s="608"/>
      <c r="L15" s="608"/>
      <c r="M15" s="313" t="s">
        <v>546</v>
      </c>
      <c r="N15" s="459"/>
    </row>
    <row r="16" spans="1:14" ht="9.75" customHeight="1">
      <c r="A16" s="25"/>
      <c r="B16" s="25"/>
      <c r="C16" s="25"/>
      <c r="D16" s="25"/>
      <c r="E16" s="25"/>
      <c r="F16" s="25"/>
      <c r="G16" s="25"/>
      <c r="H16" s="25"/>
      <c r="I16" s="25"/>
      <c r="J16" s="450"/>
      <c r="K16" s="450"/>
      <c r="L16" s="450"/>
    </row>
    <row r="17" spans="1:13" ht="69.75" customHeight="1">
      <c r="A17" s="25"/>
      <c r="B17" s="1435" t="s">
        <v>577</v>
      </c>
      <c r="C17" s="1435"/>
      <c r="D17" s="1435"/>
      <c r="E17" s="1435"/>
      <c r="F17" s="1435"/>
      <c r="G17" s="1435"/>
      <c r="H17" s="1435"/>
      <c r="I17" s="1435"/>
      <c r="J17" s="1435"/>
      <c r="K17" s="1435"/>
      <c r="L17" s="450"/>
    </row>
    <row r="18" spans="1:13" ht="4.5" customHeight="1">
      <c r="A18" s="25"/>
      <c r="B18" s="609"/>
      <c r="C18" s="609"/>
      <c r="D18" s="609"/>
      <c r="E18" s="609"/>
      <c r="F18" s="609"/>
      <c r="G18" s="609"/>
      <c r="H18" s="609"/>
      <c r="I18" s="609"/>
      <c r="J18" s="609"/>
      <c r="K18" s="609"/>
      <c r="L18" s="450"/>
    </row>
    <row r="19" spans="1:13" ht="21">
      <c r="A19" s="25"/>
      <c r="B19" s="1436" t="s">
        <v>551</v>
      </c>
      <c r="C19" s="1436"/>
      <c r="D19" s="1436"/>
      <c r="E19" s="1436"/>
      <c r="F19" s="1436"/>
      <c r="G19" s="1436"/>
      <c r="H19" s="1436"/>
      <c r="I19" s="1436"/>
      <c r="J19" s="1436"/>
      <c r="K19" s="1436"/>
      <c r="L19" s="450"/>
    </row>
    <row r="20" spans="1:13" ht="3.75" customHeight="1">
      <c r="A20" s="25"/>
      <c r="B20" s="610"/>
      <c r="C20" s="610"/>
      <c r="D20" s="610"/>
      <c r="E20" s="610"/>
      <c r="F20" s="610"/>
      <c r="G20" s="610"/>
      <c r="H20" s="610"/>
      <c r="I20" s="610"/>
      <c r="J20" s="610"/>
      <c r="K20" s="610"/>
      <c r="L20" s="450"/>
    </row>
    <row r="21" spans="1:13" ht="64.5" customHeight="1">
      <c r="A21" s="25"/>
      <c r="B21" s="1433" t="s">
        <v>552</v>
      </c>
      <c r="C21" s="1433"/>
      <c r="D21" s="602"/>
      <c r="E21" s="1437">
        <f>総表!C31</f>
        <v>0</v>
      </c>
      <c r="F21" s="1437"/>
      <c r="G21" s="1437"/>
      <c r="H21" s="1437"/>
      <c r="I21" s="1437"/>
      <c r="J21" s="1437"/>
      <c r="K21" s="1437"/>
      <c r="L21" s="25"/>
      <c r="M21" s="438" t="s">
        <v>546</v>
      </c>
    </row>
    <row r="22" spans="1:13" ht="64.5" customHeight="1">
      <c r="A22" s="63"/>
      <c r="B22" s="1435" t="s">
        <v>588</v>
      </c>
      <c r="C22" s="1433"/>
      <c r="D22" s="602"/>
      <c r="E22" s="1438">
        <f>IFERROR(IF(G23="有",F24-F25,総表!H50),"")</f>
        <v>0</v>
      </c>
      <c r="F22" s="1438"/>
      <c r="G22" s="1438"/>
      <c r="H22" s="1438"/>
      <c r="I22" s="1438"/>
      <c r="J22" s="1438"/>
      <c r="K22" s="1438"/>
      <c r="L22" s="25"/>
      <c r="M22" s="438" t="s">
        <v>546</v>
      </c>
    </row>
    <row r="23" spans="1:13" ht="27.95" customHeight="1">
      <c r="A23" s="63"/>
      <c r="B23" s="602"/>
      <c r="C23" s="602"/>
      <c r="D23" s="602"/>
      <c r="E23" s="611" t="s">
        <v>586</v>
      </c>
      <c r="F23" s="612"/>
      <c r="G23" s="612" t="s">
        <v>587</v>
      </c>
      <c r="H23" s="613"/>
      <c r="I23" s="613"/>
      <c r="J23" s="613"/>
      <c r="K23" s="613"/>
      <c r="L23" s="25"/>
      <c r="M23" s="439"/>
    </row>
    <row r="24" spans="1:13" ht="27.95" customHeight="1">
      <c r="A24" s="63"/>
      <c r="B24" s="602"/>
      <c r="C24" s="602"/>
      <c r="D24" s="602"/>
      <c r="E24" s="644" t="str">
        <f>IF(G23="有","確定額：","")</f>
        <v/>
      </c>
      <c r="F24" s="1439" t="str">
        <f>IF(E25="","",総表!M59)</f>
        <v/>
      </c>
      <c r="G24" s="1439"/>
      <c r="H24" s="614"/>
      <c r="I24" s="613"/>
      <c r="J24" s="613"/>
      <c r="K24" s="613"/>
      <c r="L24" s="25"/>
      <c r="M24" s="439"/>
    </row>
    <row r="25" spans="1:13" ht="27.95" customHeight="1">
      <c r="A25" s="63"/>
      <c r="B25" s="602"/>
      <c r="C25" s="602"/>
      <c r="D25" s="602"/>
      <c r="E25" s="645" t="str">
        <f>IF(G23="有","うち概算払済：","")</f>
        <v/>
      </c>
      <c r="F25" s="1440"/>
      <c r="G25" s="1440"/>
      <c r="H25" s="615"/>
      <c r="I25" s="615"/>
      <c r="J25" s="615"/>
      <c r="K25" s="615"/>
      <c r="L25" s="25"/>
      <c r="M25" s="439"/>
    </row>
    <row r="26" spans="1:13" ht="64.5" customHeight="1">
      <c r="A26" s="63"/>
      <c r="B26" s="1433" t="s">
        <v>553</v>
      </c>
      <c r="C26" s="1433"/>
      <c r="D26" s="602"/>
      <c r="E26" s="608"/>
      <c r="F26" s="608"/>
      <c r="G26" s="608"/>
      <c r="H26" s="608"/>
      <c r="I26" s="608"/>
      <c r="J26" s="608"/>
      <c r="K26" s="608"/>
      <c r="L26" s="25"/>
    </row>
    <row r="27" spans="1:13" ht="55.5" customHeight="1">
      <c r="B27" s="1441" t="s">
        <v>554</v>
      </c>
      <c r="C27" s="1442"/>
      <c r="D27" s="1443" t="s">
        <v>555</v>
      </c>
      <c r="E27" s="1444"/>
      <c r="F27" s="1444"/>
      <c r="G27" s="1444"/>
      <c r="H27" s="1444"/>
      <c r="I27" s="1444"/>
      <c r="J27" s="1444"/>
      <c r="K27" s="1445"/>
      <c r="L27" s="63"/>
    </row>
    <row r="28" spans="1:13" ht="55.5" customHeight="1">
      <c r="B28" s="1441" t="s">
        <v>556</v>
      </c>
      <c r="C28" s="1442"/>
      <c r="D28" s="1443" t="s">
        <v>557</v>
      </c>
      <c r="E28" s="1444"/>
      <c r="F28" s="1444"/>
      <c r="G28" s="1445"/>
      <c r="H28" s="1446" t="s">
        <v>558</v>
      </c>
      <c r="I28" s="1447"/>
      <c r="J28" s="1448"/>
      <c r="K28" s="1449"/>
      <c r="L28" s="63"/>
    </row>
    <row r="29" spans="1:13" ht="55.5" customHeight="1">
      <c r="B29" s="1441" t="s">
        <v>559</v>
      </c>
      <c r="C29" s="1453"/>
      <c r="D29" s="1443" t="s">
        <v>560</v>
      </c>
      <c r="E29" s="1444"/>
      <c r="F29" s="1444"/>
      <c r="G29" s="1454"/>
      <c r="H29" s="1455"/>
      <c r="I29" s="1444"/>
      <c r="J29" s="1444"/>
      <c r="K29" s="1445"/>
      <c r="L29" s="63"/>
      <c r="M29" s="25" t="s">
        <v>561</v>
      </c>
    </row>
    <row r="30" spans="1:13" ht="55.5" customHeight="1">
      <c r="B30" s="1441" t="s">
        <v>562</v>
      </c>
      <c r="C30" s="1442"/>
      <c r="D30" s="1456"/>
      <c r="E30" s="1457"/>
      <c r="F30" s="1457"/>
      <c r="G30" s="1457"/>
      <c r="H30" s="1457"/>
      <c r="I30" s="1457"/>
      <c r="J30" s="1457"/>
      <c r="K30" s="1458"/>
      <c r="L30" s="63"/>
    </row>
    <row r="31" spans="1:13" ht="73.5" customHeight="1">
      <c r="B31" s="1459" t="s">
        <v>563</v>
      </c>
      <c r="C31" s="1460"/>
      <c r="D31" s="1450"/>
      <c r="E31" s="1451"/>
      <c r="F31" s="1451"/>
      <c r="G31" s="1451"/>
      <c r="H31" s="1451"/>
      <c r="I31" s="1451"/>
      <c r="J31" s="1451"/>
      <c r="K31" s="1452"/>
      <c r="L31" s="63"/>
      <c r="M31" s="25" t="s">
        <v>564</v>
      </c>
    </row>
    <row r="32" spans="1:13" ht="73.5" customHeight="1">
      <c r="B32" s="1441" t="s">
        <v>565</v>
      </c>
      <c r="C32" s="1442"/>
      <c r="D32" s="1450"/>
      <c r="E32" s="1451"/>
      <c r="F32" s="1451"/>
      <c r="G32" s="1451"/>
      <c r="H32" s="1451"/>
      <c r="I32" s="1451"/>
      <c r="J32" s="1451"/>
      <c r="K32" s="1452"/>
      <c r="L32" s="63"/>
    </row>
    <row r="33" spans="2:2" ht="25.5" customHeight="1">
      <c r="B33" s="616" t="s">
        <v>566</v>
      </c>
    </row>
    <row r="34" spans="2:2" ht="25.5" customHeight="1"/>
  </sheetData>
  <sheetProtection selectLockedCells="1"/>
  <mergeCells count="35">
    <mergeCell ref="B32:C32"/>
    <mergeCell ref="D32:K32"/>
    <mergeCell ref="B29:C29"/>
    <mergeCell ref="D29:G29"/>
    <mergeCell ref="H29:K29"/>
    <mergeCell ref="B30:C30"/>
    <mergeCell ref="D30:K30"/>
    <mergeCell ref="B31:C31"/>
    <mergeCell ref="D31:K31"/>
    <mergeCell ref="B27:C27"/>
    <mergeCell ref="D27:K27"/>
    <mergeCell ref="B28:C28"/>
    <mergeCell ref="D28:G28"/>
    <mergeCell ref="H28:I28"/>
    <mergeCell ref="J28:K28"/>
    <mergeCell ref="B26:C26"/>
    <mergeCell ref="B9:K9"/>
    <mergeCell ref="G12:L12"/>
    <mergeCell ref="G13:L13"/>
    <mergeCell ref="G14:L14"/>
    <mergeCell ref="G15:I15"/>
    <mergeCell ref="B17:K17"/>
    <mergeCell ref="B19:K19"/>
    <mergeCell ref="B21:C21"/>
    <mergeCell ref="E21:K21"/>
    <mergeCell ref="B22:C22"/>
    <mergeCell ref="E22:K22"/>
    <mergeCell ref="F24:G24"/>
    <mergeCell ref="F25:G25"/>
    <mergeCell ref="I7:K7"/>
    <mergeCell ref="A1:C1"/>
    <mergeCell ref="C3:J3"/>
    <mergeCell ref="C4:J4"/>
    <mergeCell ref="C5:J5"/>
    <mergeCell ref="I6:K6"/>
  </mergeCells>
  <phoneticPr fontId="8"/>
  <conditionalFormatting sqref="F23:G23">
    <cfRule type="containsText" dxfId="1" priority="1" operator="containsText" text="要入力">
      <formula>NOT(ISERROR(SEARCH("要入力",F23)))</formula>
    </cfRule>
  </conditionalFormatting>
  <conditionalFormatting sqref="H29:K29">
    <cfRule type="expression" dxfId="0" priority="2">
      <formula>NOT($D$29="その他")</formula>
    </cfRule>
  </conditionalFormatting>
  <dataValidations count="4">
    <dataValidation imeMode="halfKatakana" allowBlank="1" showInputMessage="1" showErrorMessage="1" sqref="D31:K31" xr:uid="{F7439015-DBE2-4B8D-AB04-D7FC0A60FB7C}"/>
    <dataValidation imeMode="halfAlpha" allowBlank="1" showInputMessage="1" showErrorMessage="1" sqref="J28:K28 D30:K30" xr:uid="{59E348F1-BE5E-4B2A-A29E-CDC26015E0CF}"/>
    <dataValidation type="list" allowBlank="1" showInputMessage="1" showErrorMessage="1" sqref="D29:G29" xr:uid="{99EFC6B4-A9FD-4C0A-83B8-A947229A225C}">
      <formula1>"普通,当座,その他"</formula1>
    </dataValidation>
    <dataValidation type="list" allowBlank="1" showInputMessage="1" showErrorMessage="1" sqref="G23" xr:uid="{5A4FBBE7-307A-4453-A6D2-15AFDC0A20C1}">
      <formula1>"要入力,有,無"</formula1>
    </dataValidation>
  </dataValidations>
  <printOptions horizontalCentered="1"/>
  <pageMargins left="0.78740157480314965" right="0.78740157480314965" top="0.78740157480314965" bottom="0.78740157480314965" header="0.31496062992125984" footer="0.59055118110236227"/>
  <pageSetup paperSize="9" scale="56" fitToHeight="0" orientation="portrait" r:id="rId1"/>
  <headerFooter scaleWithDoc="0">
    <oddFooter>&amp;R&amp;"ＭＳ ゴシック,標準"&amp;12整理番号：（事務局記入欄）</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F5FC0-82B7-41A2-9456-106F034A9114}">
  <sheetPr>
    <tabColor theme="7" tint="0.79998168889431442"/>
    <pageSetUpPr fitToPage="1"/>
  </sheetPr>
  <dimension ref="A1:T77"/>
  <sheetViews>
    <sheetView view="pageBreakPreview" zoomScale="60" zoomScaleNormal="60" workbookViewId="0">
      <selection activeCell="J1" sqref="J1"/>
    </sheetView>
  </sheetViews>
  <sheetFormatPr defaultColWidth="9" defaultRowHeight="30" customHeight="1"/>
  <cols>
    <col min="1" max="1" width="6.625" style="25" customWidth="1"/>
    <col min="2" max="2" width="18.625" style="25" customWidth="1"/>
    <col min="3" max="3" width="7.75" style="25" customWidth="1"/>
    <col min="4" max="4" width="16.625" style="25" customWidth="1"/>
    <col min="5" max="5" width="6.625" style="25" customWidth="1"/>
    <col min="6" max="7" width="22.625" style="25" customWidth="1"/>
    <col min="8" max="8" width="6.625" style="25" customWidth="1"/>
    <col min="9" max="9" width="11.625" style="25" customWidth="1"/>
    <col min="10" max="10" width="12.625" style="25" customWidth="1"/>
    <col min="11" max="11" width="102.625" style="26" customWidth="1"/>
    <col min="12" max="12" width="102.625" style="26" bestFit="1" customWidth="1"/>
    <col min="13" max="16384" width="9" style="25"/>
  </cols>
  <sheetData>
    <row r="1" spans="1:19" s="22" customFormat="1" ht="36.6" customHeight="1">
      <c r="A1" s="857" t="s">
        <v>383</v>
      </c>
      <c r="B1" s="857"/>
      <c r="C1" s="857"/>
      <c r="D1" s="345"/>
      <c r="I1" s="332"/>
      <c r="J1" s="383"/>
      <c r="K1" s="26"/>
      <c r="L1" s="64"/>
    </row>
    <row r="2" spans="1:19" s="22" customFormat="1" ht="6" customHeight="1">
      <c r="B2" s="63"/>
      <c r="K2" s="26"/>
      <c r="L2" s="64"/>
    </row>
    <row r="3" spans="1:19" s="66" customFormat="1" ht="80.099999999999994" customHeight="1">
      <c r="A3" s="859" t="s">
        <v>384</v>
      </c>
      <c r="B3" s="859"/>
      <c r="C3" s="859"/>
      <c r="D3" s="859"/>
      <c r="E3" s="859"/>
      <c r="F3" s="859"/>
      <c r="G3" s="859"/>
      <c r="H3" s="859"/>
      <c r="I3" s="859"/>
      <c r="J3" s="859"/>
      <c r="K3" s="26"/>
      <c r="L3" s="65"/>
      <c r="O3" s="22"/>
      <c r="P3" s="22"/>
      <c r="Q3" s="22"/>
      <c r="R3" s="22"/>
      <c r="S3" s="22"/>
    </row>
    <row r="4" spans="1:19" s="66" customFormat="1" ht="21.75" customHeight="1">
      <c r="A4" s="67"/>
      <c r="B4" s="67"/>
      <c r="C4" s="67"/>
      <c r="D4" s="67"/>
      <c r="E4" s="67"/>
      <c r="F4" s="67"/>
      <c r="G4" s="67"/>
      <c r="H4" s="68"/>
      <c r="I4" s="858"/>
      <c r="J4" s="858"/>
      <c r="K4" s="484"/>
      <c r="L4" s="409"/>
      <c r="O4" s="22"/>
      <c r="P4" s="22"/>
      <c r="Q4" s="22"/>
      <c r="R4" s="22"/>
      <c r="S4" s="22"/>
    </row>
    <row r="5" spans="1:19" s="66" customFormat="1" ht="21.75" customHeight="1">
      <c r="A5" s="384"/>
      <c r="H5" s="860" t="s">
        <v>581</v>
      </c>
      <c r="I5" s="860"/>
      <c r="J5" s="860"/>
      <c r="K5" s="25"/>
      <c r="L5" s="65"/>
      <c r="R5" s="69"/>
    </row>
    <row r="6" spans="1:19" s="330" customFormat="1" ht="21" customHeight="1">
      <c r="A6" s="384"/>
      <c r="B6" s="63" t="s">
        <v>385</v>
      </c>
      <c r="C6" s="66"/>
      <c r="D6" s="66"/>
      <c r="E6" s="66"/>
      <c r="F6" s="66"/>
      <c r="G6" s="66"/>
      <c r="H6" s="66"/>
      <c r="I6" s="66"/>
      <c r="J6" s="66"/>
      <c r="K6" s="485"/>
      <c r="R6" s="331"/>
    </row>
    <row r="7" spans="1:19" s="330" customFormat="1" ht="11.25" customHeight="1">
      <c r="A7" s="384"/>
      <c r="B7" s="66"/>
      <c r="C7" s="66"/>
      <c r="D7" s="66"/>
      <c r="E7" s="66"/>
      <c r="F7" s="66"/>
      <c r="G7" s="66"/>
      <c r="H7" s="66"/>
      <c r="I7" s="66"/>
      <c r="J7" s="66"/>
      <c r="K7" s="340"/>
      <c r="L7" s="340"/>
      <c r="R7" s="331"/>
    </row>
    <row r="8" spans="1:19" s="330" customFormat="1" ht="44.25" customHeight="1">
      <c r="A8" s="27"/>
      <c r="B8" s="861" t="s">
        <v>386</v>
      </c>
      <c r="C8" s="861"/>
      <c r="D8" s="861"/>
      <c r="E8" s="861"/>
      <c r="F8" s="861"/>
      <c r="G8" s="861"/>
      <c r="H8" s="861"/>
      <c r="I8" s="861"/>
      <c r="J8" s="861"/>
      <c r="K8" s="340"/>
      <c r="R8" s="331"/>
    </row>
    <row r="9" spans="1:19" s="66" customFormat="1" ht="12.75" customHeight="1" thickBot="1">
      <c r="A9" s="856"/>
      <c r="B9" s="856"/>
      <c r="C9" s="856"/>
      <c r="D9" s="856"/>
      <c r="E9" s="856"/>
      <c r="F9" s="856"/>
      <c r="G9" s="856"/>
      <c r="H9" s="856"/>
      <c r="I9" s="856"/>
      <c r="J9" s="856"/>
      <c r="K9" s="26"/>
      <c r="L9" s="65"/>
      <c r="R9" s="69"/>
    </row>
    <row r="10" spans="1:19" ht="41.45" customHeight="1">
      <c r="A10" s="852" t="s">
        <v>387</v>
      </c>
      <c r="B10" s="853"/>
      <c r="C10" s="834" t="s">
        <v>388</v>
      </c>
      <c r="D10" s="835"/>
      <c r="E10" s="836"/>
      <c r="F10" s="307" t="s">
        <v>389</v>
      </c>
      <c r="G10" s="837" t="s">
        <v>390</v>
      </c>
      <c r="H10" s="838"/>
      <c r="I10" s="838"/>
      <c r="J10" s="839"/>
      <c r="K10" s="27"/>
      <c r="L10" s="27"/>
    </row>
    <row r="11" spans="1:19" ht="41.45" customHeight="1" thickBot="1">
      <c r="A11" s="854" t="s">
        <v>391</v>
      </c>
      <c r="B11" s="855"/>
      <c r="C11" s="840"/>
      <c r="D11" s="841"/>
      <c r="E11" s="842"/>
      <c r="F11" s="353" t="s">
        <v>392</v>
      </c>
      <c r="G11" s="843"/>
      <c r="H11" s="844"/>
      <c r="I11" s="844"/>
      <c r="J11" s="845"/>
      <c r="K11" s="26" t="s">
        <v>373</v>
      </c>
    </row>
    <row r="12" spans="1:19" ht="21.75" hidden="1" customHeight="1" thickTop="1">
      <c r="A12" s="827" t="s">
        <v>393</v>
      </c>
      <c r="B12" s="354" t="s">
        <v>394</v>
      </c>
      <c r="C12" s="846"/>
      <c r="D12" s="847"/>
      <c r="E12" s="848"/>
      <c r="F12" s="848"/>
      <c r="G12" s="848"/>
      <c r="H12" s="848"/>
      <c r="I12" s="848"/>
      <c r="J12" s="849"/>
      <c r="K12" s="27"/>
      <c r="L12" s="27"/>
    </row>
    <row r="13" spans="1:19" ht="36.6" customHeight="1" thickTop="1">
      <c r="A13" s="745"/>
      <c r="B13" s="28" t="s">
        <v>395</v>
      </c>
      <c r="C13" s="850"/>
      <c r="D13" s="850"/>
      <c r="E13" s="850"/>
      <c r="F13" s="850"/>
      <c r="G13" s="850"/>
      <c r="H13" s="850"/>
      <c r="I13" s="850"/>
      <c r="J13" s="851"/>
      <c r="K13" s="27"/>
      <c r="L13" s="27"/>
    </row>
    <row r="14" spans="1:19" ht="26.25" customHeight="1">
      <c r="A14" s="745"/>
      <c r="B14" s="829" t="s">
        <v>396</v>
      </c>
      <c r="C14" s="352" t="s">
        <v>397</v>
      </c>
      <c r="D14" s="33"/>
      <c r="E14" s="338" t="s">
        <v>361</v>
      </c>
      <c r="F14" s="339"/>
      <c r="G14" s="781"/>
      <c r="H14" s="781"/>
      <c r="I14" s="781"/>
      <c r="J14" s="782"/>
      <c r="K14" s="783" t="s">
        <v>374</v>
      </c>
      <c r="L14" s="783"/>
    </row>
    <row r="15" spans="1:19" ht="15" customHeight="1">
      <c r="A15" s="745"/>
      <c r="B15" s="830"/>
      <c r="C15" s="832" t="s">
        <v>398</v>
      </c>
      <c r="D15" s="833"/>
      <c r="E15" s="752" t="s">
        <v>399</v>
      </c>
      <c r="F15" s="753"/>
      <c r="G15" s="753"/>
      <c r="H15" s="753"/>
      <c r="I15" s="753"/>
      <c r="J15" s="784"/>
      <c r="K15" s="783"/>
      <c r="L15" s="783"/>
    </row>
    <row r="16" spans="1:19" ht="36.6" customHeight="1">
      <c r="A16" s="745"/>
      <c r="B16" s="831"/>
      <c r="C16" s="825"/>
      <c r="D16" s="826"/>
      <c r="E16" s="785"/>
      <c r="F16" s="786"/>
      <c r="G16" s="786"/>
      <c r="H16" s="786"/>
      <c r="I16" s="786"/>
      <c r="J16" s="787"/>
      <c r="K16" s="783"/>
      <c r="L16" s="783"/>
    </row>
    <row r="17" spans="1:12" s="22" customFormat="1" ht="26.25" customHeight="1">
      <c r="A17" s="745"/>
      <c r="B17" s="877" t="s">
        <v>400</v>
      </c>
      <c r="C17" s="352" t="s">
        <v>397</v>
      </c>
      <c r="D17" s="339"/>
      <c r="E17" s="338" t="s">
        <v>361</v>
      </c>
      <c r="F17" s="398"/>
      <c r="G17" s="399"/>
      <c r="H17" s="400"/>
      <c r="I17" s="400"/>
      <c r="J17" s="401"/>
      <c r="K17" s="788" t="s">
        <v>401</v>
      </c>
      <c r="L17" s="822"/>
    </row>
    <row r="18" spans="1:12" s="22" customFormat="1" ht="15" customHeight="1">
      <c r="A18" s="745"/>
      <c r="B18" s="878"/>
      <c r="C18" s="823" t="s">
        <v>398</v>
      </c>
      <c r="D18" s="824"/>
      <c r="E18" s="789" t="s">
        <v>402</v>
      </c>
      <c r="F18" s="790"/>
      <c r="G18" s="790"/>
      <c r="H18" s="791"/>
      <c r="I18" s="790" t="s">
        <v>403</v>
      </c>
      <c r="J18" s="792"/>
      <c r="K18" s="788"/>
      <c r="L18" s="822"/>
    </row>
    <row r="19" spans="1:12" s="22" customFormat="1" ht="33.75" customHeight="1">
      <c r="A19" s="745"/>
      <c r="B19" s="879"/>
      <c r="C19" s="825"/>
      <c r="D19" s="826"/>
      <c r="E19" s="793"/>
      <c r="F19" s="794"/>
      <c r="G19" s="794"/>
      <c r="H19" s="795"/>
      <c r="I19" s="794"/>
      <c r="J19" s="796"/>
      <c r="K19" s="788"/>
      <c r="L19" s="822"/>
    </row>
    <row r="20" spans="1:12" ht="36.6" customHeight="1">
      <c r="A20" s="745"/>
      <c r="B20" s="62" t="s">
        <v>404</v>
      </c>
      <c r="C20" s="785"/>
      <c r="D20" s="786"/>
      <c r="E20" s="867"/>
      <c r="F20" s="301" t="s">
        <v>405</v>
      </c>
      <c r="G20" s="868"/>
      <c r="H20" s="869"/>
      <c r="I20" s="869"/>
      <c r="J20" s="870"/>
      <c r="K20" s="402"/>
      <c r="L20" s="27"/>
    </row>
    <row r="21" spans="1:12" ht="36.6" customHeight="1" thickBot="1">
      <c r="A21" s="828"/>
      <c r="B21" s="353" t="s">
        <v>406</v>
      </c>
      <c r="C21" s="871"/>
      <c r="D21" s="872"/>
      <c r="E21" s="873"/>
      <c r="F21" s="355" t="s">
        <v>407</v>
      </c>
      <c r="G21" s="874"/>
      <c r="H21" s="875"/>
      <c r="I21" s="875"/>
      <c r="J21" s="876"/>
      <c r="K21" s="402"/>
      <c r="L21" s="27"/>
    </row>
    <row r="22" spans="1:12" s="22" customFormat="1" ht="35.25" customHeight="1" thickTop="1">
      <c r="A22" s="862" t="s">
        <v>408</v>
      </c>
      <c r="B22" s="356" t="s">
        <v>409</v>
      </c>
      <c r="C22" s="797"/>
      <c r="D22" s="798"/>
      <c r="E22" s="815"/>
      <c r="F22" s="357" t="s">
        <v>410</v>
      </c>
      <c r="G22" s="816"/>
      <c r="H22" s="817"/>
      <c r="I22" s="817"/>
      <c r="J22" s="818"/>
      <c r="K22" s="402"/>
      <c r="L22" s="424"/>
    </row>
    <row r="23" spans="1:12" s="22" customFormat="1" ht="35.25" customHeight="1">
      <c r="A23" s="865"/>
      <c r="B23" s="23" t="s">
        <v>394</v>
      </c>
      <c r="C23" s="803"/>
      <c r="D23" s="804"/>
      <c r="E23" s="805"/>
      <c r="F23" s="341" t="s">
        <v>411</v>
      </c>
      <c r="G23" s="819"/>
      <c r="H23" s="820"/>
      <c r="I23" s="820"/>
      <c r="J23" s="821"/>
      <c r="K23" s="445"/>
      <c r="L23" s="425"/>
    </row>
    <row r="24" spans="1:12" s="22" customFormat="1" ht="35.25" customHeight="1" thickBot="1">
      <c r="A24" s="866"/>
      <c r="B24" s="358" t="s">
        <v>412</v>
      </c>
      <c r="C24" s="880"/>
      <c r="D24" s="881"/>
      <c r="E24" s="882"/>
      <c r="F24" s="359" t="s">
        <v>413</v>
      </c>
      <c r="G24" s="883"/>
      <c r="H24" s="884"/>
      <c r="I24" s="884"/>
      <c r="J24" s="885"/>
      <c r="K24" s="486"/>
      <c r="L24" s="24"/>
    </row>
    <row r="25" spans="1:12" s="22" customFormat="1" ht="35.25" customHeight="1" thickTop="1">
      <c r="A25" s="862" t="s">
        <v>414</v>
      </c>
      <c r="B25" s="356" t="s">
        <v>409</v>
      </c>
      <c r="C25" s="797"/>
      <c r="D25" s="798"/>
      <c r="E25" s="799"/>
      <c r="F25" s="360" t="s">
        <v>415</v>
      </c>
      <c r="G25" s="800"/>
      <c r="H25" s="801"/>
      <c r="I25" s="801"/>
      <c r="J25" s="802"/>
      <c r="K25" s="384"/>
      <c r="L25" s="24"/>
    </row>
    <row r="26" spans="1:12" s="22" customFormat="1" ht="35.25" customHeight="1">
      <c r="A26" s="863"/>
      <c r="B26" s="23" t="s">
        <v>394</v>
      </c>
      <c r="C26" s="803"/>
      <c r="D26" s="804"/>
      <c r="E26" s="805"/>
      <c r="F26" s="21" t="s">
        <v>411</v>
      </c>
      <c r="G26" s="806"/>
      <c r="H26" s="807"/>
      <c r="I26" s="807"/>
      <c r="J26" s="808"/>
      <c r="K26" s="384"/>
      <c r="L26" s="24"/>
    </row>
    <row r="27" spans="1:12" s="22" customFormat="1" ht="35.25" customHeight="1" thickBot="1">
      <c r="A27" s="864"/>
      <c r="B27" s="358" t="s">
        <v>412</v>
      </c>
      <c r="C27" s="809"/>
      <c r="D27" s="810"/>
      <c r="E27" s="811"/>
      <c r="F27" s="359" t="s">
        <v>416</v>
      </c>
      <c r="G27" s="812"/>
      <c r="H27" s="813"/>
      <c r="I27" s="813"/>
      <c r="J27" s="814"/>
      <c r="K27" s="384"/>
      <c r="L27" s="24"/>
    </row>
    <row r="28" spans="1:12" ht="21.75" customHeight="1" thickTop="1">
      <c r="A28" s="745" t="s">
        <v>417</v>
      </c>
      <c r="B28" s="362" t="s">
        <v>394</v>
      </c>
      <c r="C28" s="747"/>
      <c r="D28" s="748"/>
      <c r="E28" s="748"/>
      <c r="F28" s="748"/>
      <c r="G28" s="748"/>
      <c r="H28" s="748"/>
      <c r="I28" s="748"/>
      <c r="J28" s="749"/>
    </row>
    <row r="29" spans="1:12" ht="60" customHeight="1">
      <c r="A29" s="745"/>
      <c r="B29" s="361" t="s">
        <v>418</v>
      </c>
      <c r="C29" s="750"/>
      <c r="D29" s="750"/>
      <c r="E29" s="750"/>
      <c r="F29" s="750"/>
      <c r="G29" s="750"/>
      <c r="H29" s="750"/>
      <c r="I29" s="750"/>
      <c r="J29" s="751"/>
      <c r="K29" s="27" t="s">
        <v>419</v>
      </c>
      <c r="L29" s="410"/>
    </row>
    <row r="30" spans="1:12" ht="15" hidden="1" customHeight="1">
      <c r="A30" s="745"/>
      <c r="B30" s="765" t="s">
        <v>420</v>
      </c>
      <c r="C30" s="29" t="s">
        <v>421</v>
      </c>
      <c r="D30" s="60"/>
      <c r="E30" s="752" t="s">
        <v>418</v>
      </c>
      <c r="F30" s="753"/>
      <c r="G30" s="753"/>
      <c r="H30" s="753"/>
      <c r="I30" s="754"/>
      <c r="J30" s="308" t="s">
        <v>422</v>
      </c>
      <c r="K30" s="35" t="s">
        <v>375</v>
      </c>
      <c r="L30" s="35"/>
    </row>
    <row r="31" spans="1:12" ht="60" hidden="1" customHeight="1">
      <c r="A31" s="745"/>
      <c r="B31" s="765"/>
      <c r="C31" s="59" t="s">
        <v>423</v>
      </c>
      <c r="D31" s="346"/>
      <c r="E31" s="755"/>
      <c r="F31" s="756"/>
      <c r="G31" s="756"/>
      <c r="H31" s="756"/>
      <c r="I31" s="757"/>
      <c r="J31" s="309"/>
      <c r="K31" s="35" t="s">
        <v>376</v>
      </c>
      <c r="L31" s="35"/>
    </row>
    <row r="32" spans="1:12" ht="60" hidden="1" customHeight="1">
      <c r="A32" s="745"/>
      <c r="B32" s="765"/>
      <c r="C32" s="59" t="s">
        <v>424</v>
      </c>
      <c r="D32" s="346"/>
      <c r="E32" s="755"/>
      <c r="F32" s="756"/>
      <c r="G32" s="756"/>
      <c r="H32" s="756"/>
      <c r="I32" s="757"/>
      <c r="J32" s="309"/>
      <c r="K32" s="35" t="s">
        <v>375</v>
      </c>
      <c r="L32" s="35"/>
    </row>
    <row r="33" spans="1:20" ht="60" hidden="1" customHeight="1">
      <c r="A33" s="745"/>
      <c r="B33" s="765"/>
      <c r="C33" s="59" t="s">
        <v>425</v>
      </c>
      <c r="D33" s="346"/>
      <c r="E33" s="755"/>
      <c r="F33" s="756"/>
      <c r="G33" s="756"/>
      <c r="H33" s="756"/>
      <c r="I33" s="757"/>
      <c r="J33" s="309"/>
      <c r="K33" s="35" t="s">
        <v>375</v>
      </c>
      <c r="L33" s="35"/>
    </row>
    <row r="34" spans="1:20" ht="21" customHeight="1">
      <c r="A34" s="745"/>
      <c r="B34" s="758" t="s">
        <v>426</v>
      </c>
      <c r="C34" s="752" t="s">
        <v>427</v>
      </c>
      <c r="D34" s="780"/>
      <c r="E34" s="350"/>
      <c r="F34" s="61" t="s">
        <v>428</v>
      </c>
      <c r="G34" s="752" t="s">
        <v>429</v>
      </c>
      <c r="H34" s="760"/>
      <c r="I34" s="760"/>
      <c r="J34" s="761"/>
    </row>
    <row r="35" spans="1:20" ht="36" customHeight="1" thickBot="1">
      <c r="A35" s="745"/>
      <c r="B35" s="759"/>
      <c r="C35" s="778"/>
      <c r="D35" s="779"/>
      <c r="E35" s="351" t="s">
        <v>430</v>
      </c>
      <c r="F35" s="349"/>
      <c r="G35" s="762"/>
      <c r="H35" s="763"/>
      <c r="I35" s="763"/>
      <c r="J35" s="764"/>
      <c r="K35" s="26" t="s">
        <v>431</v>
      </c>
    </row>
    <row r="36" spans="1:20" ht="15" hidden="1" customHeight="1">
      <c r="A36" s="745"/>
      <c r="B36" s="759"/>
      <c r="C36" s="36"/>
      <c r="D36" s="347"/>
      <c r="E36" s="34" t="s">
        <v>430</v>
      </c>
      <c r="F36" s="37"/>
      <c r="G36" s="293"/>
      <c r="H36" s="38"/>
      <c r="I36" s="742"/>
      <c r="J36" s="743"/>
      <c r="K36" s="744" t="s">
        <v>432</v>
      </c>
    </row>
    <row r="37" spans="1:20" ht="15" hidden="1" customHeight="1">
      <c r="A37" s="745"/>
      <c r="B37" s="759"/>
      <c r="C37" s="36"/>
      <c r="D37" s="347"/>
      <c r="E37" s="34" t="s">
        <v>430</v>
      </c>
      <c r="F37" s="37"/>
      <c r="G37" s="293"/>
      <c r="H37" s="38"/>
      <c r="I37" s="742"/>
      <c r="J37" s="743"/>
      <c r="K37" s="744"/>
    </row>
    <row r="38" spans="1:20" ht="30" hidden="1" customHeight="1">
      <c r="A38" s="745"/>
      <c r="B38" s="759"/>
      <c r="C38" s="36"/>
      <c r="D38" s="347"/>
      <c r="E38" s="34" t="s">
        <v>430</v>
      </c>
      <c r="F38" s="37"/>
      <c r="G38" s="293"/>
      <c r="H38" s="38"/>
      <c r="I38" s="742"/>
      <c r="J38" s="743"/>
      <c r="K38" s="744"/>
      <c r="L38" s="411"/>
    </row>
    <row r="39" spans="1:20" ht="30" hidden="1" customHeight="1">
      <c r="A39" s="745"/>
      <c r="B39" s="759"/>
      <c r="C39" s="36"/>
      <c r="D39" s="347"/>
      <c r="E39" s="34" t="s">
        <v>430</v>
      </c>
      <c r="F39" s="37"/>
      <c r="G39" s="293"/>
      <c r="H39" s="38"/>
      <c r="I39" s="742"/>
      <c r="J39" s="743"/>
      <c r="K39" s="744"/>
    </row>
    <row r="40" spans="1:20" ht="30" hidden="1" customHeight="1">
      <c r="A40" s="745"/>
      <c r="B40" s="759"/>
      <c r="C40" s="36"/>
      <c r="D40" s="347"/>
      <c r="E40" s="34" t="s">
        <v>430</v>
      </c>
      <c r="F40" s="37"/>
      <c r="G40" s="293"/>
      <c r="H40" s="38"/>
      <c r="I40" s="742"/>
      <c r="J40" s="743"/>
      <c r="K40" s="744"/>
      <c r="L40" s="39"/>
    </row>
    <row r="41" spans="1:20" ht="30" hidden="1" customHeight="1">
      <c r="A41" s="745"/>
      <c r="B41" s="759"/>
      <c r="C41" s="36"/>
      <c r="D41" s="347"/>
      <c r="E41" s="34" t="s">
        <v>430</v>
      </c>
      <c r="F41" s="37"/>
      <c r="G41" s="293"/>
      <c r="H41" s="38"/>
      <c r="I41" s="742"/>
      <c r="J41" s="743"/>
      <c r="K41" s="744"/>
      <c r="L41" s="39"/>
    </row>
    <row r="42" spans="1:20" ht="30" hidden="1" customHeight="1">
      <c r="A42" s="745"/>
      <c r="B42" s="759"/>
      <c r="C42" s="36"/>
      <c r="D42" s="347"/>
      <c r="E42" s="34" t="s">
        <v>430</v>
      </c>
      <c r="F42" s="37"/>
      <c r="G42" s="293"/>
      <c r="H42" s="38"/>
      <c r="I42" s="742"/>
      <c r="J42" s="743"/>
      <c r="K42" s="27"/>
      <c r="L42" s="39"/>
    </row>
    <row r="43" spans="1:20" ht="30" hidden="1" customHeight="1">
      <c r="A43" s="745"/>
      <c r="B43" s="759"/>
      <c r="C43" s="36"/>
      <c r="D43" s="347"/>
      <c r="E43" s="34" t="s">
        <v>430</v>
      </c>
      <c r="F43" s="37"/>
      <c r="G43" s="293"/>
      <c r="H43" s="38"/>
      <c r="I43" s="742"/>
      <c r="J43" s="743"/>
      <c r="K43" s="27"/>
      <c r="L43" s="39"/>
    </row>
    <row r="44" spans="1:20" ht="30" hidden="1" customHeight="1">
      <c r="A44" s="745"/>
      <c r="B44" s="759"/>
      <c r="C44" s="36"/>
      <c r="D44" s="347"/>
      <c r="E44" s="34" t="s">
        <v>430</v>
      </c>
      <c r="F44" s="37"/>
      <c r="G44" s="293"/>
      <c r="H44" s="38"/>
      <c r="I44" s="742"/>
      <c r="J44" s="743"/>
      <c r="K44" s="27"/>
      <c r="L44" s="39"/>
    </row>
    <row r="45" spans="1:20" ht="30" hidden="1" customHeight="1">
      <c r="A45" s="745"/>
      <c r="B45" s="759"/>
      <c r="C45" s="36"/>
      <c r="D45" s="347"/>
      <c r="E45" s="34" t="s">
        <v>430</v>
      </c>
      <c r="F45" s="37"/>
      <c r="G45" s="293"/>
      <c r="H45" s="38"/>
      <c r="I45" s="742"/>
      <c r="J45" s="743"/>
      <c r="K45" s="27"/>
    </row>
    <row r="46" spans="1:20" ht="15" hidden="1" customHeight="1">
      <c r="A46" s="745"/>
      <c r="B46" s="759"/>
      <c r="C46" s="36"/>
      <c r="D46" s="347"/>
      <c r="E46" s="34" t="s">
        <v>430</v>
      </c>
      <c r="F46" s="37"/>
      <c r="G46" s="293"/>
      <c r="H46" s="38"/>
      <c r="I46" s="742"/>
      <c r="J46" s="743"/>
      <c r="K46" s="27"/>
    </row>
    <row r="47" spans="1:20" ht="30" hidden="1" customHeight="1" thickBot="1">
      <c r="A47" s="745"/>
      <c r="B47" s="759"/>
      <c r="C47" s="55"/>
      <c r="D47" s="348"/>
      <c r="E47" s="56" t="s">
        <v>430</v>
      </c>
      <c r="F47" s="57"/>
      <c r="G47" s="294"/>
      <c r="H47" s="58"/>
      <c r="I47" s="766"/>
      <c r="J47" s="767"/>
      <c r="K47" s="27"/>
      <c r="L47" s="27"/>
      <c r="M47" s="26"/>
      <c r="N47" s="26"/>
      <c r="O47" s="26"/>
      <c r="P47" s="26"/>
      <c r="Q47" s="26"/>
      <c r="R47" s="26"/>
      <c r="S47" s="26"/>
      <c r="T47" s="26"/>
    </row>
    <row r="48" spans="1:20" ht="30" customHeight="1" thickTop="1" thickBot="1">
      <c r="A48" s="745"/>
      <c r="B48" s="768" t="s">
        <v>433</v>
      </c>
      <c r="C48" s="772" t="s">
        <v>434</v>
      </c>
      <c r="D48" s="773"/>
      <c r="E48" s="773"/>
      <c r="F48" s="774"/>
      <c r="G48" s="775"/>
      <c r="H48" s="776"/>
      <c r="I48" s="776"/>
      <c r="J48" s="777"/>
      <c r="K48" s="393" t="s">
        <v>435</v>
      </c>
      <c r="L48" s="27"/>
      <c r="M48" s="26"/>
      <c r="N48" s="26"/>
      <c r="O48" s="26"/>
      <c r="P48" s="26"/>
      <c r="Q48" s="26"/>
      <c r="R48" s="26"/>
      <c r="S48" s="26"/>
      <c r="T48" s="26"/>
    </row>
    <row r="49" spans="1:20" ht="30" hidden="1" customHeight="1" thickTop="1">
      <c r="A49" s="745"/>
      <c r="B49" s="769"/>
      <c r="C49" s="725" t="s">
        <v>436</v>
      </c>
      <c r="D49" s="726"/>
      <c r="E49" s="729"/>
      <c r="F49" s="730"/>
      <c r="G49" s="296" t="s">
        <v>437</v>
      </c>
      <c r="H49" s="729"/>
      <c r="I49" s="731"/>
      <c r="J49" s="732"/>
      <c r="L49" s="27"/>
      <c r="M49" s="26"/>
      <c r="N49" s="26"/>
      <c r="O49" s="26"/>
      <c r="P49" s="26"/>
      <c r="Q49" s="26"/>
      <c r="R49" s="26"/>
      <c r="S49" s="26"/>
      <c r="T49" s="26"/>
    </row>
    <row r="50" spans="1:20" ht="30" hidden="1" customHeight="1">
      <c r="A50" s="745"/>
      <c r="B50" s="769"/>
      <c r="C50" s="727"/>
      <c r="D50" s="728"/>
      <c r="E50" s="708"/>
      <c r="F50" s="733"/>
      <c r="G50" s="295" t="s">
        <v>438</v>
      </c>
      <c r="H50" s="708"/>
      <c r="I50" s="709"/>
      <c r="J50" s="710"/>
      <c r="L50" s="27"/>
      <c r="M50" s="26"/>
      <c r="N50" s="26"/>
      <c r="O50" s="26"/>
      <c r="P50" s="26"/>
      <c r="Q50" s="26"/>
      <c r="R50" s="26"/>
      <c r="S50" s="26"/>
      <c r="T50" s="26"/>
    </row>
    <row r="51" spans="1:20" ht="30" hidden="1" customHeight="1">
      <c r="A51" s="745"/>
      <c r="B51" s="769"/>
      <c r="C51" s="711" t="s">
        <v>439</v>
      </c>
      <c r="D51" s="712"/>
      <c r="E51" s="713"/>
      <c r="F51" s="714"/>
      <c r="G51" s="297"/>
      <c r="H51" s="715"/>
      <c r="I51" s="716"/>
      <c r="J51" s="717"/>
      <c r="L51" s="27"/>
      <c r="M51" s="26"/>
      <c r="N51" s="26"/>
      <c r="O51" s="26"/>
      <c r="P51" s="26"/>
      <c r="Q51" s="26"/>
      <c r="R51" s="26"/>
      <c r="S51" s="26"/>
      <c r="T51" s="26"/>
    </row>
    <row r="52" spans="1:20" ht="30" hidden="1" customHeight="1">
      <c r="A52" s="745"/>
      <c r="B52" s="769"/>
      <c r="C52" s="718" t="s">
        <v>440</v>
      </c>
      <c r="D52" s="719"/>
      <c r="E52" s="720"/>
      <c r="F52" s="721"/>
      <c r="G52" s="298"/>
      <c r="H52" s="722"/>
      <c r="I52" s="723"/>
      <c r="J52" s="724"/>
      <c r="L52" s="27"/>
      <c r="M52" s="26"/>
      <c r="N52" s="26"/>
      <c r="O52" s="26"/>
      <c r="P52" s="26"/>
      <c r="Q52" s="26"/>
      <c r="R52" s="26"/>
      <c r="S52" s="26"/>
      <c r="T52" s="26"/>
    </row>
    <row r="53" spans="1:20" ht="30" hidden="1" customHeight="1">
      <c r="A53" s="745"/>
      <c r="B53" s="769"/>
      <c r="C53" s="734" t="s">
        <v>441</v>
      </c>
      <c r="D53" s="735"/>
      <c r="E53" s="736"/>
      <c r="F53" s="737"/>
      <c r="G53" s="298"/>
      <c r="H53" s="722"/>
      <c r="I53" s="723"/>
      <c r="J53" s="724"/>
      <c r="K53" s="39"/>
    </row>
    <row r="54" spans="1:20" ht="30" customHeight="1" thickTop="1">
      <c r="A54" s="745"/>
      <c r="B54" s="769"/>
      <c r="C54" s="738" t="s">
        <v>442</v>
      </c>
      <c r="D54" s="739"/>
      <c r="E54" s="739"/>
      <c r="F54" s="740"/>
      <c r="G54" s="738" t="s">
        <v>443</v>
      </c>
      <c r="H54" s="739"/>
      <c r="I54" s="739"/>
      <c r="J54" s="741"/>
    </row>
    <row r="55" spans="1:20" ht="30" customHeight="1">
      <c r="A55" s="745"/>
      <c r="B55" s="769"/>
      <c r="C55" s="701" t="s">
        <v>444</v>
      </c>
      <c r="D55" s="702"/>
      <c r="E55" s="703"/>
      <c r="F55" s="302"/>
      <c r="G55" s="704" t="s">
        <v>445</v>
      </c>
      <c r="H55" s="705"/>
      <c r="I55" s="706"/>
      <c r="J55" s="707"/>
      <c r="K55" s="393" t="s">
        <v>377</v>
      </c>
    </row>
    <row r="56" spans="1:20" ht="30" customHeight="1">
      <c r="A56" s="745"/>
      <c r="B56" s="769"/>
      <c r="C56" s="681" t="s">
        <v>446</v>
      </c>
      <c r="D56" s="682"/>
      <c r="E56" s="683"/>
      <c r="F56" s="303"/>
      <c r="G56" s="677" t="s">
        <v>447</v>
      </c>
      <c r="H56" s="678"/>
      <c r="I56" s="695"/>
      <c r="J56" s="696"/>
    </row>
    <row r="57" spans="1:20" ht="30" customHeight="1">
      <c r="A57" s="745"/>
      <c r="B57" s="769"/>
      <c r="C57" s="681" t="s">
        <v>448</v>
      </c>
      <c r="D57" s="682"/>
      <c r="E57" s="683"/>
      <c r="F57" s="303"/>
      <c r="G57" s="697" t="s">
        <v>449</v>
      </c>
      <c r="H57" s="698"/>
      <c r="I57" s="699"/>
      <c r="J57" s="700"/>
    </row>
    <row r="58" spans="1:20" ht="30" customHeight="1">
      <c r="A58" s="745"/>
      <c r="B58" s="769"/>
      <c r="C58" s="681" t="s">
        <v>450</v>
      </c>
      <c r="D58" s="682"/>
      <c r="E58" s="683"/>
      <c r="F58" s="303"/>
      <c r="G58" s="684" t="s">
        <v>451</v>
      </c>
      <c r="H58" s="685"/>
      <c r="I58" s="686"/>
      <c r="J58" s="687"/>
    </row>
    <row r="59" spans="1:20" ht="30" customHeight="1" thickBot="1">
      <c r="A59" s="745"/>
      <c r="B59" s="769"/>
      <c r="C59" s="688" t="s">
        <v>452</v>
      </c>
      <c r="D59" s="689"/>
      <c r="E59" s="690"/>
      <c r="F59" s="306"/>
      <c r="G59" s="691" t="s">
        <v>453</v>
      </c>
      <c r="H59" s="692"/>
      <c r="I59" s="693"/>
      <c r="J59" s="694"/>
    </row>
    <row r="60" spans="1:20" ht="30" customHeight="1" thickBot="1">
      <c r="A60" s="745"/>
      <c r="B60" s="770"/>
      <c r="C60" s="667" t="s">
        <v>351</v>
      </c>
      <c r="D60" s="668"/>
      <c r="E60" s="669"/>
      <c r="F60" s="305"/>
      <c r="G60" s="670" t="s">
        <v>454</v>
      </c>
      <c r="H60" s="671"/>
      <c r="I60" s="672"/>
      <c r="J60" s="673"/>
    </row>
    <row r="61" spans="1:20" ht="30" customHeight="1" thickBot="1">
      <c r="A61" s="745"/>
      <c r="B61" s="769"/>
      <c r="C61" s="674" t="s">
        <v>352</v>
      </c>
      <c r="D61" s="675"/>
      <c r="E61" s="676"/>
      <c r="F61" s="382"/>
      <c r="G61" s="677" t="s">
        <v>455</v>
      </c>
      <c r="H61" s="678"/>
      <c r="I61" s="679"/>
      <c r="J61" s="680"/>
    </row>
    <row r="62" spans="1:20" ht="30" customHeight="1" thickTop="1" thickBot="1">
      <c r="A62" s="745"/>
      <c r="B62" s="770"/>
      <c r="C62" s="646" t="s">
        <v>353</v>
      </c>
      <c r="D62" s="647"/>
      <c r="E62" s="648"/>
      <c r="F62" s="385"/>
      <c r="G62" s="649" t="s">
        <v>456</v>
      </c>
      <c r="H62" s="650"/>
      <c r="I62" s="655"/>
      <c r="J62" s="656"/>
    </row>
    <row r="63" spans="1:20" ht="30" customHeight="1" thickTop="1">
      <c r="A63" s="745"/>
      <c r="B63" s="770"/>
      <c r="C63" s="661" t="s">
        <v>457</v>
      </c>
      <c r="D63" s="662"/>
      <c r="E63" s="663"/>
      <c r="F63" s="396"/>
      <c r="G63" s="651"/>
      <c r="H63" s="652"/>
      <c r="I63" s="657"/>
      <c r="J63" s="658"/>
    </row>
    <row r="64" spans="1:20" ht="30" customHeight="1" thickBot="1">
      <c r="A64" s="746"/>
      <c r="B64" s="771"/>
      <c r="C64" s="664" t="s">
        <v>582</v>
      </c>
      <c r="D64" s="665"/>
      <c r="E64" s="666"/>
      <c r="F64" s="395"/>
      <c r="G64" s="653"/>
      <c r="H64" s="654"/>
      <c r="I64" s="659"/>
      <c r="J64" s="660"/>
    </row>
    <row r="65" spans="1:11" ht="30" customHeight="1">
      <c r="A65" s="152"/>
      <c r="E65" s="30"/>
      <c r="F65" s="30"/>
      <c r="H65" s="30"/>
      <c r="I65" s="30"/>
      <c r="J65" s="30"/>
    </row>
    <row r="66" spans="1:11" ht="30" customHeight="1">
      <c r="K66" s="27"/>
    </row>
    <row r="67" spans="1:11" ht="30" customHeight="1">
      <c r="I67" s="31"/>
      <c r="J67" s="32"/>
      <c r="K67" s="27"/>
    </row>
    <row r="68" spans="1:11" ht="30" customHeight="1">
      <c r="K68" s="27"/>
    </row>
    <row r="69" spans="1:11" ht="30" customHeight="1">
      <c r="B69" s="25">
        <v>0</v>
      </c>
      <c r="K69" s="27"/>
    </row>
    <row r="70" spans="1:11" ht="30" customHeight="1">
      <c r="B70" s="25">
        <v>0</v>
      </c>
      <c r="K70" s="27"/>
    </row>
    <row r="71" spans="1:11" ht="30" customHeight="1">
      <c r="B71" s="25">
        <v>0</v>
      </c>
      <c r="K71" s="27"/>
    </row>
    <row r="72" spans="1:11" ht="30" customHeight="1">
      <c r="B72" s="25">
        <v>0</v>
      </c>
    </row>
    <row r="73" spans="1:11" ht="30" customHeight="1">
      <c r="B73" s="25">
        <v>0</v>
      </c>
    </row>
    <row r="74" spans="1:11" ht="30" customHeight="1">
      <c r="B74" s="25">
        <v>0</v>
      </c>
    </row>
    <row r="75" spans="1:11" ht="30" customHeight="1">
      <c r="B75" s="25">
        <v>0</v>
      </c>
    </row>
    <row r="76" spans="1:11" ht="30" customHeight="1">
      <c r="B76" s="25">
        <v>0</v>
      </c>
    </row>
    <row r="77" spans="1:11" ht="30" customHeight="1">
      <c r="B77" s="25">
        <v>0</v>
      </c>
    </row>
  </sheetData>
  <mergeCells count="121">
    <mergeCell ref="A9:J9"/>
    <mergeCell ref="A1:C1"/>
    <mergeCell ref="I4:J4"/>
    <mergeCell ref="A3:J3"/>
    <mergeCell ref="H5:J5"/>
    <mergeCell ref="B8:J8"/>
    <mergeCell ref="A25:A27"/>
    <mergeCell ref="A22:A24"/>
    <mergeCell ref="C20:E20"/>
    <mergeCell ref="G20:J20"/>
    <mergeCell ref="C21:E21"/>
    <mergeCell ref="G21:J21"/>
    <mergeCell ref="B17:B19"/>
    <mergeCell ref="C24:E24"/>
    <mergeCell ref="G24:J24"/>
    <mergeCell ref="L17:L19"/>
    <mergeCell ref="C18:D18"/>
    <mergeCell ref="C19:D19"/>
    <mergeCell ref="A12:A21"/>
    <mergeCell ref="B14:B16"/>
    <mergeCell ref="L14:L16"/>
    <mergeCell ref="C15:D15"/>
    <mergeCell ref="C16:D16"/>
    <mergeCell ref="C10:E10"/>
    <mergeCell ref="G10:J10"/>
    <mergeCell ref="C11:E11"/>
    <mergeCell ref="G11:J11"/>
    <mergeCell ref="C12:J12"/>
    <mergeCell ref="C13:J13"/>
    <mergeCell ref="A10:B10"/>
    <mergeCell ref="A11:B11"/>
    <mergeCell ref="I43:J43"/>
    <mergeCell ref="I44:J44"/>
    <mergeCell ref="I42:J42"/>
    <mergeCell ref="C35:D35"/>
    <mergeCell ref="C34:D34"/>
    <mergeCell ref="G14:J14"/>
    <mergeCell ref="K14:K16"/>
    <mergeCell ref="E15:J15"/>
    <mergeCell ref="E16:J16"/>
    <mergeCell ref="K17:K19"/>
    <mergeCell ref="E18:H18"/>
    <mergeCell ref="I18:J18"/>
    <mergeCell ref="E19:H19"/>
    <mergeCell ref="I19:J19"/>
    <mergeCell ref="C25:E25"/>
    <mergeCell ref="G25:J25"/>
    <mergeCell ref="C26:E26"/>
    <mergeCell ref="G26:J26"/>
    <mergeCell ref="C27:E27"/>
    <mergeCell ref="G27:J27"/>
    <mergeCell ref="C22:E22"/>
    <mergeCell ref="G22:J22"/>
    <mergeCell ref="C23:E23"/>
    <mergeCell ref="G23:J23"/>
    <mergeCell ref="I36:J36"/>
    <mergeCell ref="K36:K41"/>
    <mergeCell ref="I37:J37"/>
    <mergeCell ref="I38:J38"/>
    <mergeCell ref="I39:J39"/>
    <mergeCell ref="I40:J40"/>
    <mergeCell ref="I41:J41"/>
    <mergeCell ref="A28:A64"/>
    <mergeCell ref="C28:J28"/>
    <mergeCell ref="C29:J29"/>
    <mergeCell ref="E30:I30"/>
    <mergeCell ref="E31:I31"/>
    <mergeCell ref="E32:I32"/>
    <mergeCell ref="E33:I33"/>
    <mergeCell ref="B34:B47"/>
    <mergeCell ref="G34:J34"/>
    <mergeCell ref="G35:J35"/>
    <mergeCell ref="B30:B33"/>
    <mergeCell ref="I45:J45"/>
    <mergeCell ref="I46:J46"/>
    <mergeCell ref="I47:J47"/>
    <mergeCell ref="B48:B64"/>
    <mergeCell ref="C48:F48"/>
    <mergeCell ref="G48:J48"/>
    <mergeCell ref="C55:E55"/>
    <mergeCell ref="G55:H55"/>
    <mergeCell ref="I55:J55"/>
    <mergeCell ref="H50:J50"/>
    <mergeCell ref="C51:D51"/>
    <mergeCell ref="E51:F51"/>
    <mergeCell ref="H51:J51"/>
    <mergeCell ref="C52:D52"/>
    <mergeCell ref="E52:F52"/>
    <mergeCell ref="H52:J52"/>
    <mergeCell ref="C49:D50"/>
    <mergeCell ref="E49:F49"/>
    <mergeCell ref="H49:J49"/>
    <mergeCell ref="E50:F50"/>
    <mergeCell ref="C53:D53"/>
    <mergeCell ref="E53:F53"/>
    <mergeCell ref="H53:J53"/>
    <mergeCell ref="C54:F54"/>
    <mergeCell ref="G54:J54"/>
    <mergeCell ref="C58:E58"/>
    <mergeCell ref="G58:H58"/>
    <mergeCell ref="I58:J58"/>
    <mergeCell ref="C59:E59"/>
    <mergeCell ref="G59:H59"/>
    <mergeCell ref="I59:J59"/>
    <mergeCell ref="C56:E56"/>
    <mergeCell ref="G56:H56"/>
    <mergeCell ref="I56:J56"/>
    <mergeCell ref="C57:E57"/>
    <mergeCell ref="G57:H57"/>
    <mergeCell ref="I57:J57"/>
    <mergeCell ref="C62:E62"/>
    <mergeCell ref="G62:H64"/>
    <mergeCell ref="I62:J64"/>
    <mergeCell ref="C63:E63"/>
    <mergeCell ref="C64:E64"/>
    <mergeCell ref="C60:E60"/>
    <mergeCell ref="G60:H60"/>
    <mergeCell ref="I60:J60"/>
    <mergeCell ref="C61:E61"/>
    <mergeCell ref="G61:H61"/>
    <mergeCell ref="I61:J61"/>
  </mergeCells>
  <phoneticPr fontId="8"/>
  <dataValidations count="18">
    <dataValidation type="textLength" operator="lessThanOrEqual" allowBlank="1" showInputMessage="1" showErrorMessage="1" prompt="建物名を含め_x000a_正確にご記入ください。_x000a_同上不可。" sqref="E19" xr:uid="{8D7E1B2B-39DA-4EF7-B7E2-F107862316FA}">
      <formula1>60</formula1>
    </dataValidation>
    <dataValidation imeMode="halfAlpha" allowBlank="1" showInputMessage="1" showErrorMessage="1" prompt="半角英数字でご入力ください。" sqref="F17 D17" xr:uid="{B4A305AA-1A36-4610-9D96-3BFDCC8E915D}"/>
    <dataValidation type="list" allowBlank="1" showInputMessage="1" showErrorMessage="1" sqref="C19" xr:uid="{D4161796-0BF0-416F-B525-A35AA6A402EF}">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allowBlank="1" showInputMessage="1" showErrorMessage="1" prompt="法人格の後に全角スペースを入れてください。_x000a_ex.)一般社団法人　○○、株式会社　△△" sqref="C13:J13" xr:uid="{ABF4AEA7-4ABD-4561-A34D-C816CED5DB9B}"/>
    <dataValidation type="textLength" operator="lessThanOrEqual" allowBlank="1" showInputMessage="1" showErrorMessage="1" error="60字を超えています。" prompt="建物名含め、正確にご記入ください。_x000a_60字以内で入力してください。" sqref="E16:J16" xr:uid="{0B302288-75E7-472C-BC78-8979B4FB4C7A}">
      <formula1>60</formula1>
    </dataValidation>
    <dataValidation imeMode="halfAlpha" allowBlank="1" showInputMessage="1" showErrorMessage="1" sqref="G20:J27 C17 G17:J17" xr:uid="{FD234831-F107-4E5E-AF25-572628456505}"/>
    <dataValidation type="list" allowBlank="1" showInputMessage="1" showErrorMessage="1" sqref="G11" xr:uid="{EB85C606-C109-4CC6-BB8E-94857253CE93}">
      <formula1>INDIRECT($C$11)</formula1>
    </dataValidation>
    <dataValidation allowBlank="1" showInputMessage="1" showErrorMessage="1" prompt="姓と名の間は全角1字スペースを空けてください。" sqref="C20:D20 F21 C24:D24" xr:uid="{EADAE1A6-5176-4D3B-A6F8-308102E68523}"/>
    <dataValidation imeMode="fullKatakana" allowBlank="1" showInputMessage="1" showErrorMessage="1" sqref="C28:J28 C26:E26 C23:D23" xr:uid="{BF91C461-3DE5-4E5F-881C-71976B206A85}"/>
    <dataValidation type="list" allowBlank="1" showInputMessage="1" sqref="C16" xr:uid="{1DB89C47-45DB-4953-B711-7DA5BF3F834F}">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imeMode="halfAlpha" operator="greaterThanOrEqual" allowBlank="1" showInputMessage="1" showErrorMessage="1" sqref="C15 C18" xr:uid="{27511A5B-F834-402F-BBB3-C3BF7B5F34D3}"/>
    <dataValidation type="list" allowBlank="1" showInputMessage="1" showErrorMessage="1" sqref="C11" xr:uid="{01F9598A-B996-45EF-B883-7281D131D73F}">
      <formula1>応募分野</formula1>
    </dataValidation>
    <dataValidation type="date" allowBlank="1" showInputMessage="1" showErrorMessage="1" errorTitle="フェスティバルの開始日を記載してください。" error="2024/4/1～2025/3/31で記載してください。" prompt="フェスティバルの開始日を記載してください。" sqref="C35:D35" xr:uid="{1E463917-40C9-4BBF-9EDA-5E5C0B904B37}">
      <formula1>45383</formula1>
      <formula2>45747</formula2>
    </dataValidation>
    <dataValidation imeMode="halfAlpha" operator="greaterThanOrEqual" allowBlank="1" showInputMessage="1" showErrorMessage="1" prompt="半角英数字でご入力ください。" sqref="F14 C14:D14" xr:uid="{B7B87B2F-B266-4C00-9130-15E84E3ED67C}"/>
    <dataValidation imeMode="fullKatakana" allowBlank="1" showInputMessage="1" showErrorMessage="1" prompt="法人格（一般社団法人等）部分のフリガナは不要（入力しないでください）です。_x000a_数字もフリガナとしてください。_x000a_" sqref="C12:J12" xr:uid="{0070214D-DCB5-47A1-BDD7-F57BD9BAD85A}"/>
    <dataValidation type="date" allowBlank="1" showInputMessage="1" showErrorMessage="1" errorTitle="フェスティバルの終了日を記載してください。" error="2024/4/1～2025/3/31で記載してください。" prompt="フェスティバルの終了日を記載してください。" sqref="F35" xr:uid="{610E95AF-C7F3-4B41-ABA0-E7B5B688E385}">
      <formula1>45383</formula1>
      <formula2>45747</formula2>
    </dataValidation>
    <dataValidation type="date" allowBlank="1" showInputMessage="1" showErrorMessage="1" errorTitle="公演日を記載してください。" error="2021/4/1～2022/3/31で記載してください。" prompt="開始日の早い順に入力してください。" sqref="C36:D36" xr:uid="{9A516061-4820-431B-8EB2-8127246ABED7}">
      <formula1>44287</formula1>
      <formula2>44651</formula2>
    </dataValidation>
    <dataValidation type="date" allowBlank="1" showInputMessage="1" showErrorMessage="1" errorTitle="公演日を記載してください。" error="2021/4/1～2022/3/31で記載してください。" sqref="F36:F47 C37:D47" xr:uid="{DA21E0AF-F011-413A-B86D-FF3C5F60AC31}">
      <formula1>44287</formula1>
      <formula2>44651</formula2>
    </dataValidation>
  </dataValidations>
  <pageMargins left="0.70866141732283472" right="0.70866141732283472" top="0.39370078740157483" bottom="0.39370078740157483" header="0" footer="0"/>
  <pageSetup paperSize="9" scale="60" orientation="portrait" cellComments="asDisplayed" r:id="rId1"/>
  <headerFooter scaleWithDoc="0">
    <oddFooter>&amp;R&amp;"ＭＳ ゴシック,標準"&amp;12整理番号：（事務局記入欄）</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T73"/>
  <sheetViews>
    <sheetView tabSelected="1" view="pageBreakPreview" zoomScale="80" zoomScaleNormal="60" zoomScaleSheetLayoutView="80" workbookViewId="0">
      <selection activeCell="K1" sqref="K1"/>
    </sheetView>
  </sheetViews>
  <sheetFormatPr defaultColWidth="9" defaultRowHeight="30" customHeight="1"/>
  <cols>
    <col min="1" max="1" width="6.625" style="25" customWidth="1"/>
    <col min="2" max="2" width="18.625" style="25" customWidth="1"/>
    <col min="3" max="3" width="7.75" style="25" customWidth="1"/>
    <col min="4" max="4" width="16.625" style="25" customWidth="1"/>
    <col min="5" max="5" width="5.625" style="25" customWidth="1"/>
    <col min="6" max="6" width="16.625" style="25" customWidth="1"/>
    <col min="7" max="7" width="14.625" style="25" customWidth="1"/>
    <col min="8" max="8" width="11.625" style="25" customWidth="1"/>
    <col min="9" max="9" width="15.625" style="25" customWidth="1"/>
    <col min="10" max="10" width="16.625" style="25" customWidth="1"/>
    <col min="11" max="11" width="14.625" style="25" customWidth="1"/>
    <col min="12" max="12" width="23" style="25" customWidth="1"/>
    <col min="13" max="13" width="12.5" style="25" customWidth="1"/>
    <col min="14" max="16384" width="9" style="25"/>
  </cols>
  <sheetData>
    <row r="1" spans="1:19" s="22" customFormat="1" ht="36.6" customHeight="1">
      <c r="A1" s="857" t="s">
        <v>378</v>
      </c>
      <c r="B1" s="857"/>
      <c r="C1" s="857"/>
      <c r="D1" s="345"/>
      <c r="J1" s="332"/>
      <c r="K1" s="383"/>
      <c r="L1" s="25"/>
    </row>
    <row r="2" spans="1:19" s="22" customFormat="1" ht="6" customHeight="1">
      <c r="B2" s="63"/>
      <c r="L2" s="25"/>
    </row>
    <row r="3" spans="1:19" s="66" customFormat="1" ht="79.900000000000006" customHeight="1">
      <c r="A3" s="859" t="s">
        <v>575</v>
      </c>
      <c r="B3" s="859"/>
      <c r="C3" s="859"/>
      <c r="D3" s="859"/>
      <c r="E3" s="859"/>
      <c r="F3" s="859"/>
      <c r="G3" s="859"/>
      <c r="H3" s="859"/>
      <c r="I3" s="859"/>
      <c r="J3" s="859"/>
      <c r="K3" s="859"/>
      <c r="L3" s="25"/>
      <c r="O3" s="22"/>
      <c r="P3" s="22"/>
      <c r="Q3" s="22"/>
      <c r="R3" s="22"/>
      <c r="S3" s="22"/>
    </row>
    <row r="4" spans="1:19" s="66" customFormat="1" ht="12.6" customHeight="1">
      <c r="A4" s="67"/>
      <c r="B4" s="67"/>
      <c r="C4" s="67"/>
      <c r="D4" s="67"/>
      <c r="E4" s="67"/>
      <c r="F4" s="67"/>
      <c r="G4" s="67"/>
      <c r="H4" s="67"/>
      <c r="I4" s="68"/>
      <c r="J4" s="858"/>
      <c r="K4" s="858"/>
      <c r="L4" s="439"/>
      <c r="O4" s="22"/>
      <c r="P4" s="22"/>
      <c r="Q4" s="22"/>
      <c r="R4" s="22"/>
      <c r="S4" s="22"/>
    </row>
    <row r="5" spans="1:19" s="66" customFormat="1" ht="21.75" customHeight="1">
      <c r="A5" s="384"/>
      <c r="I5" s="860" t="s">
        <v>578</v>
      </c>
      <c r="J5" s="860"/>
      <c r="K5" s="860"/>
      <c r="L5" s="442" t="s">
        <v>584</v>
      </c>
      <c r="O5" s="22"/>
      <c r="P5" s="22"/>
      <c r="Q5" s="22"/>
      <c r="R5" s="22"/>
      <c r="S5" s="22"/>
    </row>
    <row r="6" spans="1:19" s="66" customFormat="1" ht="21" customHeight="1">
      <c r="A6" s="384"/>
      <c r="B6" s="63" t="s">
        <v>233</v>
      </c>
      <c r="S6" s="69"/>
    </row>
    <row r="7" spans="1:19" s="66" customFormat="1" ht="11.25" customHeight="1">
      <c r="A7" s="384"/>
      <c r="S7" s="69"/>
    </row>
    <row r="8" spans="1:19" s="66" customFormat="1" ht="21" customHeight="1">
      <c r="A8" s="27"/>
      <c r="B8" s="861" t="s">
        <v>379</v>
      </c>
      <c r="C8" s="861"/>
      <c r="D8" s="861"/>
      <c r="E8" s="861"/>
      <c r="F8" s="861"/>
      <c r="G8" s="861"/>
      <c r="H8" s="861" t="s">
        <v>380</v>
      </c>
      <c r="I8" s="861"/>
      <c r="J8" s="861"/>
      <c r="K8" s="861"/>
      <c r="S8" s="69"/>
    </row>
    <row r="9" spans="1:19" s="66" customFormat="1" ht="21" customHeight="1">
      <c r="A9" s="27"/>
      <c r="B9" s="861" t="s">
        <v>381</v>
      </c>
      <c r="C9" s="861"/>
      <c r="D9" s="861"/>
      <c r="E9" s="861"/>
      <c r="F9" s="861"/>
      <c r="G9" s="861"/>
      <c r="H9" s="861"/>
      <c r="I9" s="861"/>
      <c r="J9" s="861"/>
      <c r="K9" s="861"/>
      <c r="S9" s="69"/>
    </row>
    <row r="10" spans="1:19" s="66" customFormat="1" ht="21" customHeight="1">
      <c r="A10" s="27"/>
      <c r="B10" s="861"/>
      <c r="C10" s="861"/>
      <c r="D10" s="861"/>
      <c r="E10" s="861"/>
      <c r="F10" s="861"/>
      <c r="G10" s="861"/>
      <c r="H10" s="861"/>
      <c r="I10" s="861"/>
      <c r="J10" s="861"/>
      <c r="K10" s="861"/>
      <c r="S10" s="69"/>
    </row>
    <row r="11" spans="1:19" s="66" customFormat="1" ht="9" customHeight="1" thickBot="1">
      <c r="A11" s="942"/>
      <c r="B11" s="942"/>
      <c r="C11" s="942"/>
      <c r="D11" s="942"/>
      <c r="E11" s="942"/>
      <c r="F11" s="942"/>
      <c r="G11" s="942"/>
      <c r="H11" s="942"/>
      <c r="I11" s="942"/>
      <c r="J11" s="942"/>
      <c r="K11" s="942"/>
      <c r="L11" s="25"/>
      <c r="S11" s="69"/>
    </row>
    <row r="12" spans="1:19" ht="45" customHeight="1">
      <c r="A12" s="943" t="s">
        <v>293</v>
      </c>
      <c r="B12" s="944"/>
      <c r="C12" s="948" t="str">
        <f>IF(交付申請書総表貼り付け欄!C10="","自動入力",交付申請書総表貼り付け欄!C10)</f>
        <v>国際芸術交流</v>
      </c>
      <c r="D12" s="949"/>
      <c r="E12" s="949"/>
      <c r="F12" s="950"/>
      <c r="G12" s="954" t="s">
        <v>130</v>
      </c>
      <c r="H12" s="944"/>
      <c r="I12" s="957" t="str">
        <f>IF(交付申請書総表貼り付け欄!G10="","自動入力",交付申請書総表貼り付け欄!G10)</f>
        <v>国際フェスティバル</v>
      </c>
      <c r="J12" s="957"/>
      <c r="K12" s="958"/>
      <c r="L12" s="443" t="s">
        <v>382</v>
      </c>
    </row>
    <row r="13" spans="1:19" ht="45" customHeight="1" thickBot="1">
      <c r="A13" s="854" t="s">
        <v>294</v>
      </c>
      <c r="B13" s="855"/>
      <c r="C13" s="951" t="str">
        <f>IF(交付申請書総表貼り付け欄!C11="","自動入力",交付申請書総表貼り付け欄!C11)</f>
        <v>自動入力</v>
      </c>
      <c r="D13" s="952"/>
      <c r="E13" s="952"/>
      <c r="F13" s="953"/>
      <c r="G13" s="955" t="s">
        <v>9</v>
      </c>
      <c r="H13" s="956"/>
      <c r="I13" s="959" t="str">
        <f>IF(交付申請書総表貼り付け欄!G11="","自動入力",交付申請書総表貼り付け欄!G11)</f>
        <v>自動入力</v>
      </c>
      <c r="J13" s="959"/>
      <c r="K13" s="960"/>
    </row>
    <row r="14" spans="1:19" ht="22.5" hidden="1" customHeight="1" thickTop="1">
      <c r="A14" s="827" t="s">
        <v>8</v>
      </c>
      <c r="B14" s="354" t="s">
        <v>299</v>
      </c>
      <c r="C14" s="846"/>
      <c r="D14" s="847"/>
      <c r="E14" s="848"/>
      <c r="F14" s="848"/>
      <c r="G14" s="848"/>
      <c r="H14" s="848"/>
      <c r="I14" s="848"/>
      <c r="J14" s="848"/>
      <c r="K14" s="849"/>
      <c r="L14" s="384"/>
    </row>
    <row r="15" spans="1:19" ht="45" customHeight="1" thickTop="1">
      <c r="A15" s="745"/>
      <c r="B15" s="28" t="s">
        <v>136</v>
      </c>
      <c r="C15" s="850"/>
      <c r="D15" s="850"/>
      <c r="E15" s="850"/>
      <c r="F15" s="850"/>
      <c r="G15" s="850"/>
      <c r="H15" s="850"/>
      <c r="I15" s="850"/>
      <c r="J15" s="850"/>
      <c r="K15" s="851"/>
      <c r="L15" s="384"/>
    </row>
    <row r="16" spans="1:19" ht="30" customHeight="1">
      <c r="A16" s="745"/>
      <c r="B16" s="829" t="s">
        <v>302</v>
      </c>
      <c r="C16" s="352" t="s">
        <v>300</v>
      </c>
      <c r="D16" s="33"/>
      <c r="E16" s="338" t="s">
        <v>5</v>
      </c>
      <c r="F16" s="339"/>
      <c r="G16" s="418"/>
      <c r="H16" s="781"/>
      <c r="I16" s="781"/>
      <c r="J16" s="781"/>
      <c r="K16" s="782"/>
      <c r="L16" s="886" t="s">
        <v>583</v>
      </c>
      <c r="M16" s="887"/>
      <c r="N16" s="887"/>
      <c r="O16" s="887"/>
      <c r="P16" s="887"/>
      <c r="Q16" s="887"/>
      <c r="R16" s="887"/>
      <c r="S16" s="887"/>
    </row>
    <row r="17" spans="1:19" ht="15" customHeight="1">
      <c r="A17" s="745"/>
      <c r="B17" s="830"/>
      <c r="C17" s="832" t="s">
        <v>36</v>
      </c>
      <c r="D17" s="833"/>
      <c r="E17" s="752" t="s">
        <v>256</v>
      </c>
      <c r="F17" s="753"/>
      <c r="G17" s="753"/>
      <c r="H17" s="753"/>
      <c r="I17" s="753"/>
      <c r="J17" s="753"/>
      <c r="K17" s="784"/>
      <c r="L17" s="886"/>
      <c r="M17" s="887"/>
      <c r="N17" s="887"/>
      <c r="O17" s="887"/>
      <c r="P17" s="887"/>
      <c r="Q17" s="887"/>
      <c r="R17" s="887"/>
      <c r="S17" s="887"/>
    </row>
    <row r="18" spans="1:19" ht="45" customHeight="1">
      <c r="A18" s="745"/>
      <c r="B18" s="831"/>
      <c r="C18" s="825"/>
      <c r="D18" s="826"/>
      <c r="E18" s="785"/>
      <c r="F18" s="786"/>
      <c r="G18" s="786"/>
      <c r="H18" s="786"/>
      <c r="I18" s="786"/>
      <c r="J18" s="786"/>
      <c r="K18" s="787"/>
      <c r="L18" s="886"/>
      <c r="M18" s="887"/>
      <c r="N18" s="887"/>
      <c r="O18" s="887"/>
      <c r="P18" s="887"/>
      <c r="Q18" s="887"/>
      <c r="R18" s="887"/>
      <c r="S18" s="887"/>
    </row>
    <row r="19" spans="1:19" ht="30" customHeight="1">
      <c r="A19" s="745"/>
      <c r="B19" s="877" t="s">
        <v>359</v>
      </c>
      <c r="C19" s="352" t="s">
        <v>300</v>
      </c>
      <c r="D19" s="339"/>
      <c r="E19" s="338" t="s">
        <v>361</v>
      </c>
      <c r="F19" s="398"/>
      <c r="G19" s="419"/>
      <c r="H19" s="400"/>
      <c r="I19" s="400"/>
      <c r="J19" s="400"/>
      <c r="K19" s="401"/>
      <c r="L19" s="448" t="s">
        <v>463</v>
      </c>
      <c r="M19" s="411"/>
    </row>
    <row r="20" spans="1:19" ht="15" customHeight="1">
      <c r="A20" s="745"/>
      <c r="B20" s="878"/>
      <c r="C20" s="823" t="s">
        <v>36</v>
      </c>
      <c r="D20" s="824"/>
      <c r="E20" s="789" t="s">
        <v>360</v>
      </c>
      <c r="F20" s="790"/>
      <c r="G20" s="790"/>
      <c r="H20" s="790"/>
      <c r="I20" s="791"/>
      <c r="J20" s="790" t="s">
        <v>362</v>
      </c>
      <c r="K20" s="792"/>
      <c r="L20" s="449"/>
      <c r="M20" s="411"/>
    </row>
    <row r="21" spans="1:19" ht="45" customHeight="1">
      <c r="A21" s="745"/>
      <c r="B21" s="879"/>
      <c r="C21" s="825"/>
      <c r="D21" s="826"/>
      <c r="E21" s="793"/>
      <c r="F21" s="794"/>
      <c r="G21" s="794"/>
      <c r="H21" s="794"/>
      <c r="I21" s="795"/>
      <c r="J21" s="794"/>
      <c r="K21" s="796"/>
      <c r="L21" s="888" t="s">
        <v>585</v>
      </c>
      <c r="M21" s="889"/>
      <c r="N21" s="889"/>
      <c r="O21" s="889"/>
      <c r="P21" s="889"/>
      <c r="Q21" s="889"/>
      <c r="R21" s="889"/>
      <c r="S21" s="889"/>
    </row>
    <row r="22" spans="1:19" ht="36.6" customHeight="1">
      <c r="A22" s="745"/>
      <c r="B22" s="62" t="s">
        <v>284</v>
      </c>
      <c r="C22" s="793"/>
      <c r="D22" s="794"/>
      <c r="E22" s="794"/>
      <c r="F22" s="795"/>
      <c r="G22" s="906" t="s">
        <v>264</v>
      </c>
      <c r="H22" s="907"/>
      <c r="I22" s="756"/>
      <c r="J22" s="756"/>
      <c r="K22" s="922"/>
      <c r="L22" s="444"/>
    </row>
    <row r="23" spans="1:19" ht="36.6" customHeight="1" thickBot="1">
      <c r="A23" s="828"/>
      <c r="B23" s="353" t="s">
        <v>265</v>
      </c>
      <c r="C23" s="903"/>
      <c r="D23" s="904"/>
      <c r="E23" s="904"/>
      <c r="F23" s="905"/>
      <c r="G23" s="908" t="s">
        <v>266</v>
      </c>
      <c r="H23" s="909"/>
      <c r="I23" s="923"/>
      <c r="J23" s="923"/>
      <c r="K23" s="924"/>
      <c r="L23" s="444"/>
    </row>
    <row r="24" spans="1:19" s="22" customFormat="1" ht="35.25" customHeight="1" thickTop="1">
      <c r="A24" s="862" t="s">
        <v>296</v>
      </c>
      <c r="B24" s="356" t="s">
        <v>235</v>
      </c>
      <c r="C24" s="936"/>
      <c r="D24" s="937"/>
      <c r="E24" s="937"/>
      <c r="F24" s="938"/>
      <c r="G24" s="910" t="s">
        <v>297</v>
      </c>
      <c r="H24" s="911"/>
      <c r="I24" s="925"/>
      <c r="J24" s="925"/>
      <c r="K24" s="926"/>
      <c r="L24" s="444"/>
      <c r="M24" s="342"/>
      <c r="N24" s="343"/>
    </row>
    <row r="25" spans="1:19" s="22" customFormat="1" ht="35.25" customHeight="1">
      <c r="A25" s="865"/>
      <c r="B25" s="23" t="s">
        <v>237</v>
      </c>
      <c r="C25" s="939"/>
      <c r="D25" s="940"/>
      <c r="E25" s="940"/>
      <c r="F25" s="941"/>
      <c r="G25" s="912" t="s">
        <v>238</v>
      </c>
      <c r="H25" s="913"/>
      <c r="I25" s="927"/>
      <c r="J25" s="927"/>
      <c r="K25" s="928"/>
      <c r="L25" s="445"/>
      <c r="M25" s="342"/>
      <c r="N25" s="24"/>
    </row>
    <row r="26" spans="1:19" s="22" customFormat="1" ht="35.25" customHeight="1" thickBot="1">
      <c r="A26" s="866"/>
      <c r="B26" s="358" t="s">
        <v>239</v>
      </c>
      <c r="C26" s="903"/>
      <c r="D26" s="904"/>
      <c r="E26" s="904"/>
      <c r="F26" s="905"/>
      <c r="G26" s="920" t="s">
        <v>298</v>
      </c>
      <c r="H26" s="921"/>
      <c r="I26" s="929"/>
      <c r="J26" s="929"/>
      <c r="K26" s="930"/>
      <c r="L26" s="446"/>
      <c r="M26" s="344"/>
      <c r="N26" s="24"/>
    </row>
    <row r="27" spans="1:19" s="22" customFormat="1" ht="36.6" customHeight="1" thickTop="1">
      <c r="A27" s="862" t="s">
        <v>234</v>
      </c>
      <c r="B27" s="356" t="s">
        <v>235</v>
      </c>
      <c r="C27" s="936"/>
      <c r="D27" s="937"/>
      <c r="E27" s="937"/>
      <c r="F27" s="938"/>
      <c r="G27" s="910" t="s">
        <v>236</v>
      </c>
      <c r="H27" s="911"/>
      <c r="I27" s="932"/>
      <c r="J27" s="932"/>
      <c r="K27" s="933"/>
      <c r="L27" s="384"/>
    </row>
    <row r="28" spans="1:19" s="22" customFormat="1" ht="36.6" customHeight="1">
      <c r="A28" s="863"/>
      <c r="B28" s="23" t="s">
        <v>237</v>
      </c>
      <c r="C28" s="939"/>
      <c r="D28" s="940"/>
      <c r="E28" s="940"/>
      <c r="F28" s="941"/>
      <c r="G28" s="912" t="s">
        <v>238</v>
      </c>
      <c r="H28" s="913"/>
      <c r="I28" s="934"/>
      <c r="J28" s="934"/>
      <c r="K28" s="935"/>
      <c r="L28" s="384"/>
    </row>
    <row r="29" spans="1:19" s="22" customFormat="1" ht="36.6" customHeight="1" thickBot="1">
      <c r="A29" s="864"/>
      <c r="B29" s="358" t="s">
        <v>239</v>
      </c>
      <c r="C29" s="903"/>
      <c r="D29" s="904"/>
      <c r="E29" s="904"/>
      <c r="F29" s="905"/>
      <c r="G29" s="920" t="s">
        <v>267</v>
      </c>
      <c r="H29" s="921"/>
      <c r="I29" s="914"/>
      <c r="J29" s="914"/>
      <c r="K29" s="915"/>
      <c r="L29" s="384"/>
    </row>
    <row r="30" spans="1:19" ht="21.75" customHeight="1" thickTop="1">
      <c r="A30" s="745" t="s">
        <v>244</v>
      </c>
      <c r="B30" s="362" t="s">
        <v>237</v>
      </c>
      <c r="C30" s="747"/>
      <c r="D30" s="748"/>
      <c r="E30" s="748"/>
      <c r="F30" s="748"/>
      <c r="G30" s="748"/>
      <c r="H30" s="748"/>
      <c r="I30" s="748"/>
      <c r="J30" s="748"/>
      <c r="K30" s="749"/>
    </row>
    <row r="31" spans="1:19" ht="60" customHeight="1">
      <c r="A31" s="745"/>
      <c r="B31" s="361" t="s">
        <v>7</v>
      </c>
      <c r="C31" s="750"/>
      <c r="D31" s="750"/>
      <c r="E31" s="750"/>
      <c r="F31" s="750"/>
      <c r="G31" s="750"/>
      <c r="H31" s="750"/>
      <c r="I31" s="750"/>
      <c r="J31" s="750"/>
      <c r="K31" s="751"/>
      <c r="L31" s="25" t="s">
        <v>342</v>
      </c>
    </row>
    <row r="32" spans="1:19" ht="15" hidden="1" customHeight="1">
      <c r="A32" s="745"/>
      <c r="B32" s="765" t="s">
        <v>37</v>
      </c>
      <c r="C32" s="29" t="s">
        <v>10</v>
      </c>
      <c r="D32" s="60"/>
      <c r="E32" s="752" t="s">
        <v>7</v>
      </c>
      <c r="F32" s="753"/>
      <c r="G32" s="753"/>
      <c r="H32" s="753"/>
      <c r="I32" s="753"/>
      <c r="J32" s="754"/>
      <c r="K32" s="308" t="s">
        <v>38</v>
      </c>
      <c r="L32" s="441" t="s">
        <v>46</v>
      </c>
    </row>
    <row r="33" spans="1:20" ht="60" hidden="1" customHeight="1">
      <c r="A33" s="745"/>
      <c r="B33" s="765"/>
      <c r="C33" s="59" t="s">
        <v>39</v>
      </c>
      <c r="D33" s="346"/>
      <c r="E33" s="755"/>
      <c r="F33" s="756"/>
      <c r="G33" s="756"/>
      <c r="H33" s="756"/>
      <c r="I33" s="756"/>
      <c r="J33" s="757"/>
      <c r="K33" s="309"/>
      <c r="L33" s="441" t="s">
        <v>47</v>
      </c>
    </row>
    <row r="34" spans="1:20" ht="60" hidden="1" customHeight="1">
      <c r="A34" s="745"/>
      <c r="B34" s="765"/>
      <c r="C34" s="59" t="s">
        <v>40</v>
      </c>
      <c r="D34" s="346"/>
      <c r="E34" s="755"/>
      <c r="F34" s="756"/>
      <c r="G34" s="756"/>
      <c r="H34" s="756"/>
      <c r="I34" s="756"/>
      <c r="J34" s="757"/>
      <c r="K34" s="309"/>
      <c r="L34" s="441" t="s">
        <v>46</v>
      </c>
    </row>
    <row r="35" spans="1:20" ht="60" hidden="1" customHeight="1">
      <c r="A35" s="745"/>
      <c r="B35" s="765"/>
      <c r="C35" s="59" t="s">
        <v>41</v>
      </c>
      <c r="D35" s="346"/>
      <c r="E35" s="755"/>
      <c r="F35" s="756"/>
      <c r="G35" s="756"/>
      <c r="H35" s="756"/>
      <c r="I35" s="756"/>
      <c r="J35" s="757"/>
      <c r="K35" s="309"/>
      <c r="L35" s="441" t="s">
        <v>46</v>
      </c>
    </row>
    <row r="36" spans="1:20" ht="17.25" customHeight="1">
      <c r="A36" s="745"/>
      <c r="B36" s="758" t="s">
        <v>295</v>
      </c>
      <c r="C36" s="752" t="s">
        <v>42</v>
      </c>
      <c r="D36" s="780"/>
      <c r="E36" s="350"/>
      <c r="F36" s="895" t="s">
        <v>43</v>
      </c>
      <c r="G36" s="754"/>
      <c r="H36" s="752" t="s">
        <v>226</v>
      </c>
      <c r="I36" s="760"/>
      <c r="J36" s="760"/>
      <c r="K36" s="761"/>
    </row>
    <row r="37" spans="1:20" ht="36" customHeight="1" thickBot="1">
      <c r="A37" s="745"/>
      <c r="B37" s="759"/>
      <c r="C37" s="778"/>
      <c r="D37" s="779"/>
      <c r="E37" s="351" t="s">
        <v>6</v>
      </c>
      <c r="F37" s="896"/>
      <c r="G37" s="897"/>
      <c r="H37" s="762"/>
      <c r="I37" s="763"/>
      <c r="J37" s="763"/>
      <c r="K37" s="764"/>
      <c r="L37" s="25" t="s">
        <v>322</v>
      </c>
    </row>
    <row r="38" spans="1:20" ht="20.100000000000001" hidden="1" customHeight="1">
      <c r="A38" s="745"/>
      <c r="B38" s="759"/>
      <c r="C38" s="36"/>
      <c r="D38" s="347"/>
      <c r="E38" s="34" t="s">
        <v>6</v>
      </c>
      <c r="F38" s="37"/>
      <c r="G38" s="347"/>
      <c r="H38" s="293"/>
      <c r="I38" s="38"/>
      <c r="J38" s="742"/>
      <c r="K38" s="743"/>
      <c r="L38" s="931" t="s">
        <v>44</v>
      </c>
      <c r="M38" s="26"/>
      <c r="N38" s="26"/>
      <c r="O38" s="26"/>
      <c r="P38" s="26"/>
      <c r="Q38" s="26"/>
      <c r="R38" s="26"/>
      <c r="S38" s="26"/>
      <c r="T38" s="26"/>
    </row>
    <row r="39" spans="1:20" ht="20.100000000000001" hidden="1" customHeight="1">
      <c r="A39" s="745"/>
      <c r="B39" s="759"/>
      <c r="C39" s="36"/>
      <c r="D39" s="347"/>
      <c r="E39" s="34" t="s">
        <v>6</v>
      </c>
      <c r="F39" s="37"/>
      <c r="G39" s="347"/>
      <c r="H39" s="293"/>
      <c r="I39" s="38"/>
      <c r="J39" s="742"/>
      <c r="K39" s="743"/>
      <c r="L39" s="931"/>
      <c r="M39" s="26"/>
      <c r="N39" s="26"/>
      <c r="O39" s="26"/>
      <c r="P39" s="26"/>
      <c r="Q39" s="26"/>
      <c r="R39" s="26"/>
      <c r="S39" s="26"/>
      <c r="T39" s="26"/>
    </row>
    <row r="40" spans="1:20" ht="20.100000000000001" hidden="1" customHeight="1">
      <c r="A40" s="745"/>
      <c r="B40" s="759"/>
      <c r="C40" s="36"/>
      <c r="D40" s="347"/>
      <c r="E40" s="34" t="s">
        <v>6</v>
      </c>
      <c r="F40" s="37"/>
      <c r="G40" s="347"/>
      <c r="H40" s="293"/>
      <c r="I40" s="38"/>
      <c r="J40" s="742"/>
      <c r="K40" s="743"/>
      <c r="L40" s="931"/>
      <c r="M40" s="26"/>
      <c r="N40" s="26"/>
      <c r="O40" s="26"/>
      <c r="P40" s="26"/>
      <c r="Q40" s="26"/>
      <c r="R40" s="26"/>
      <c r="S40" s="26"/>
      <c r="T40" s="26"/>
    </row>
    <row r="41" spans="1:20" ht="20.100000000000001" hidden="1" customHeight="1">
      <c r="A41" s="745"/>
      <c r="B41" s="759"/>
      <c r="C41" s="36"/>
      <c r="D41" s="347"/>
      <c r="E41" s="34" t="s">
        <v>6</v>
      </c>
      <c r="F41" s="37"/>
      <c r="G41" s="347"/>
      <c r="H41" s="293"/>
      <c r="I41" s="38"/>
      <c r="J41" s="742"/>
      <c r="K41" s="743"/>
      <c r="L41" s="931"/>
      <c r="M41" s="26"/>
      <c r="N41" s="26"/>
      <c r="O41" s="26"/>
      <c r="P41" s="26"/>
      <c r="Q41" s="26"/>
      <c r="R41" s="26"/>
      <c r="S41" s="26"/>
      <c r="T41" s="26"/>
    </row>
    <row r="42" spans="1:20" ht="20.100000000000001" hidden="1" customHeight="1">
      <c r="A42" s="745"/>
      <c r="B42" s="759"/>
      <c r="C42" s="36"/>
      <c r="D42" s="347"/>
      <c r="E42" s="34" t="s">
        <v>6</v>
      </c>
      <c r="F42" s="37"/>
      <c r="G42" s="347"/>
      <c r="H42" s="293"/>
      <c r="I42" s="38"/>
      <c r="J42" s="742"/>
      <c r="K42" s="743"/>
      <c r="L42" s="931"/>
      <c r="M42" s="26"/>
      <c r="N42" s="26"/>
      <c r="O42" s="26"/>
      <c r="P42" s="26"/>
      <c r="Q42" s="26"/>
      <c r="R42" s="26"/>
      <c r="S42" s="26"/>
      <c r="T42" s="26"/>
    </row>
    <row r="43" spans="1:20" ht="20.100000000000001" hidden="1" customHeight="1">
      <c r="A43" s="745"/>
      <c r="B43" s="759"/>
      <c r="C43" s="36"/>
      <c r="D43" s="347"/>
      <c r="E43" s="34" t="s">
        <v>6</v>
      </c>
      <c r="F43" s="37"/>
      <c r="G43" s="347"/>
      <c r="H43" s="293"/>
      <c r="I43" s="38"/>
      <c r="J43" s="742"/>
      <c r="K43" s="743"/>
      <c r="L43" s="931"/>
      <c r="M43" s="26"/>
      <c r="N43" s="26"/>
      <c r="O43" s="26"/>
      <c r="P43" s="26"/>
      <c r="Q43" s="26"/>
      <c r="R43" s="26"/>
      <c r="S43" s="26"/>
      <c r="T43" s="26"/>
    </row>
    <row r="44" spans="1:20" ht="20.100000000000001" hidden="1" customHeight="1">
      <c r="A44" s="745"/>
      <c r="B44" s="759"/>
      <c r="C44" s="36"/>
      <c r="D44" s="347"/>
      <c r="E44" s="34" t="s">
        <v>6</v>
      </c>
      <c r="F44" s="37"/>
      <c r="G44" s="347"/>
      <c r="H44" s="293"/>
      <c r="I44" s="38"/>
      <c r="J44" s="742"/>
      <c r="K44" s="743"/>
      <c r="L44" s="384"/>
      <c r="M44" s="26"/>
      <c r="N44" s="26"/>
      <c r="O44" s="26"/>
      <c r="P44" s="26"/>
      <c r="Q44" s="26"/>
      <c r="R44" s="26"/>
      <c r="S44" s="26"/>
      <c r="T44" s="26"/>
    </row>
    <row r="45" spans="1:20" ht="20.100000000000001" hidden="1" customHeight="1">
      <c r="A45" s="745"/>
      <c r="B45" s="759"/>
      <c r="C45" s="36"/>
      <c r="D45" s="347"/>
      <c r="E45" s="34" t="s">
        <v>6</v>
      </c>
      <c r="F45" s="37"/>
      <c r="G45" s="347"/>
      <c r="H45" s="293"/>
      <c r="I45" s="38"/>
      <c r="J45" s="742"/>
      <c r="K45" s="743"/>
      <c r="L45" s="384"/>
      <c r="M45" s="26"/>
      <c r="N45" s="26"/>
      <c r="O45" s="26"/>
      <c r="P45" s="26"/>
      <c r="Q45" s="26"/>
      <c r="R45" s="26"/>
      <c r="S45" s="26"/>
      <c r="T45" s="26"/>
    </row>
    <row r="46" spans="1:20" ht="20.100000000000001" hidden="1" customHeight="1">
      <c r="A46" s="745"/>
      <c r="B46" s="759"/>
      <c r="C46" s="36"/>
      <c r="D46" s="347"/>
      <c r="E46" s="34" t="s">
        <v>6</v>
      </c>
      <c r="F46" s="37"/>
      <c r="G46" s="347"/>
      <c r="H46" s="293"/>
      <c r="I46" s="38"/>
      <c r="J46" s="742"/>
      <c r="K46" s="743"/>
      <c r="L46" s="384"/>
      <c r="M46" s="26"/>
      <c r="N46" s="26"/>
      <c r="O46" s="26"/>
      <c r="P46" s="26"/>
      <c r="Q46" s="26"/>
      <c r="R46" s="26"/>
      <c r="S46" s="26"/>
      <c r="T46" s="26"/>
    </row>
    <row r="47" spans="1:20" ht="20.100000000000001" hidden="1" customHeight="1">
      <c r="A47" s="745"/>
      <c r="B47" s="759"/>
      <c r="C47" s="36"/>
      <c r="D47" s="347"/>
      <c r="E47" s="34" t="s">
        <v>6</v>
      </c>
      <c r="F47" s="37"/>
      <c r="G47" s="347"/>
      <c r="H47" s="293"/>
      <c r="I47" s="38"/>
      <c r="J47" s="742"/>
      <c r="K47" s="743"/>
      <c r="L47" s="384"/>
      <c r="M47" s="26"/>
      <c r="N47" s="26"/>
      <c r="O47" s="26"/>
      <c r="P47" s="26"/>
      <c r="Q47" s="26"/>
      <c r="R47" s="26"/>
      <c r="S47" s="26"/>
      <c r="T47" s="26"/>
    </row>
    <row r="48" spans="1:20" ht="20.100000000000001" hidden="1" customHeight="1">
      <c r="A48" s="745"/>
      <c r="B48" s="759"/>
      <c r="C48" s="36"/>
      <c r="D48" s="347"/>
      <c r="E48" s="34" t="s">
        <v>6</v>
      </c>
      <c r="F48" s="37"/>
      <c r="G48" s="347"/>
      <c r="H48" s="293"/>
      <c r="I48" s="38"/>
      <c r="J48" s="742"/>
      <c r="K48" s="743"/>
      <c r="L48" s="384"/>
      <c r="M48" s="26"/>
      <c r="N48" s="26"/>
      <c r="O48" s="26"/>
      <c r="P48" s="26"/>
      <c r="Q48" s="26"/>
      <c r="R48" s="26"/>
      <c r="S48" s="26"/>
      <c r="T48" s="26"/>
    </row>
    <row r="49" spans="1:20" ht="20.100000000000001" hidden="1" customHeight="1" thickBot="1">
      <c r="A49" s="745"/>
      <c r="B49" s="759"/>
      <c r="C49" s="55"/>
      <c r="D49" s="348"/>
      <c r="E49" s="56" t="s">
        <v>6</v>
      </c>
      <c r="F49" s="57"/>
      <c r="G49" s="348"/>
      <c r="H49" s="294"/>
      <c r="I49" s="58"/>
      <c r="J49" s="766"/>
      <c r="K49" s="767"/>
      <c r="L49" s="384"/>
      <c r="M49" s="26"/>
      <c r="N49" s="26"/>
      <c r="O49" s="26"/>
      <c r="P49" s="26"/>
      <c r="Q49" s="26"/>
      <c r="R49" s="26"/>
      <c r="S49" s="26"/>
      <c r="T49" s="26"/>
    </row>
    <row r="50" spans="1:20" ht="30" customHeight="1" thickTop="1" thickBot="1">
      <c r="A50" s="745"/>
      <c r="B50" s="768" t="s">
        <v>263</v>
      </c>
      <c r="C50" s="772" t="s">
        <v>350</v>
      </c>
      <c r="D50" s="773"/>
      <c r="E50" s="773"/>
      <c r="F50" s="773"/>
      <c r="G50" s="774"/>
      <c r="H50" s="916">
        <f>M59</f>
        <v>0</v>
      </c>
      <c r="I50" s="917"/>
      <c r="J50" s="918">
        <f>交付申請書総表貼り付け欄!F62*1000</f>
        <v>0</v>
      </c>
      <c r="K50" s="919"/>
      <c r="L50" s="393"/>
    </row>
    <row r="51" spans="1:20" ht="15" hidden="1" customHeight="1" thickTop="1">
      <c r="A51" s="745"/>
      <c r="B51" s="769"/>
      <c r="C51" s="725" t="s">
        <v>3</v>
      </c>
      <c r="D51" s="726"/>
      <c r="E51" s="729"/>
      <c r="F51" s="730"/>
      <c r="G51" s="405"/>
      <c r="H51" s="296" t="s">
        <v>257</v>
      </c>
      <c r="I51" s="729"/>
      <c r="J51" s="731"/>
      <c r="K51" s="732"/>
    </row>
    <row r="52" spans="1:20" ht="15" hidden="1" customHeight="1">
      <c r="A52" s="745"/>
      <c r="B52" s="769"/>
      <c r="C52" s="727"/>
      <c r="D52" s="728"/>
      <c r="E52" s="708"/>
      <c r="F52" s="733"/>
      <c r="G52" s="404"/>
      <c r="H52" s="295" t="s">
        <v>245</v>
      </c>
      <c r="I52" s="708"/>
      <c r="J52" s="709"/>
      <c r="K52" s="710"/>
    </row>
    <row r="53" spans="1:20" ht="30" hidden="1" customHeight="1">
      <c r="A53" s="745"/>
      <c r="B53" s="769"/>
      <c r="C53" s="711" t="s">
        <v>246</v>
      </c>
      <c r="D53" s="712"/>
      <c r="E53" s="713"/>
      <c r="F53" s="714"/>
      <c r="G53" s="412"/>
      <c r="H53" s="297"/>
      <c r="I53" s="715"/>
      <c r="J53" s="716"/>
      <c r="K53" s="717"/>
    </row>
    <row r="54" spans="1:20" ht="30" hidden="1" customHeight="1">
      <c r="A54" s="745"/>
      <c r="B54" s="769"/>
      <c r="C54" s="718" t="s">
        <v>247</v>
      </c>
      <c r="D54" s="719"/>
      <c r="E54" s="720"/>
      <c r="F54" s="721"/>
      <c r="G54" s="413"/>
      <c r="H54" s="298"/>
      <c r="I54" s="722"/>
      <c r="J54" s="723"/>
      <c r="K54" s="724"/>
    </row>
    <row r="55" spans="1:20" ht="30" hidden="1" customHeight="1">
      <c r="A55" s="745"/>
      <c r="B55" s="769"/>
      <c r="C55" s="734" t="s">
        <v>248</v>
      </c>
      <c r="D55" s="735"/>
      <c r="E55" s="736"/>
      <c r="F55" s="737"/>
      <c r="G55" s="403"/>
      <c r="H55" s="298"/>
      <c r="I55" s="722"/>
      <c r="J55" s="723"/>
      <c r="K55" s="724"/>
      <c r="L55" s="442"/>
    </row>
    <row r="56" spans="1:20" s="22" customFormat="1" ht="26.25" customHeight="1" thickTop="1">
      <c r="A56" s="745"/>
      <c r="B56" s="769"/>
      <c r="C56" s="738" t="s">
        <v>572</v>
      </c>
      <c r="D56" s="739"/>
      <c r="E56" s="739"/>
      <c r="F56" s="739"/>
      <c r="G56" s="740"/>
      <c r="H56" s="738" t="s">
        <v>573</v>
      </c>
      <c r="I56" s="739"/>
      <c r="J56" s="739"/>
      <c r="K56" s="741"/>
      <c r="L56" s="25"/>
    </row>
    <row r="57" spans="1:20" s="22" customFormat="1" ht="27" customHeight="1">
      <c r="A57" s="745"/>
      <c r="B57" s="769"/>
      <c r="C57" s="701" t="s">
        <v>311</v>
      </c>
      <c r="D57" s="702"/>
      <c r="E57" s="703"/>
      <c r="F57" s="302">
        <f>収入!E4</f>
        <v>0</v>
      </c>
      <c r="G57" s="420">
        <f>交付申請書総表貼り付け欄!F55*1000</f>
        <v>0</v>
      </c>
      <c r="H57" s="946" t="s">
        <v>260</v>
      </c>
      <c r="I57" s="705"/>
      <c r="J57" s="415">
        <f>支出決算書!G8</f>
        <v>0</v>
      </c>
      <c r="K57" s="426">
        <f>交付申請書総表貼り付け欄!I55*1000</f>
        <v>0</v>
      </c>
      <c r="L57" s="447"/>
      <c r="M57" s="438"/>
    </row>
    <row r="58" spans="1:20" s="22" customFormat="1" ht="27" customHeight="1">
      <c r="A58" s="745"/>
      <c r="B58" s="769"/>
      <c r="C58" s="681" t="s">
        <v>312</v>
      </c>
      <c r="D58" s="682"/>
      <c r="E58" s="683"/>
      <c r="F58" s="303">
        <f>収入!E6</f>
        <v>0</v>
      </c>
      <c r="G58" s="427">
        <f>交付申請書総表貼り付け欄!F56*1000</f>
        <v>0</v>
      </c>
      <c r="H58" s="901" t="s">
        <v>261</v>
      </c>
      <c r="I58" s="902"/>
      <c r="J58" s="416">
        <f>支出決算書!G9</f>
        <v>0</v>
      </c>
      <c r="K58" s="428">
        <f>交付申請書総表貼り付け欄!I56*1000</f>
        <v>0</v>
      </c>
      <c r="L58" s="439" t="s">
        <v>460</v>
      </c>
      <c r="M58" s="440">
        <f>IF(G64&gt;J62,ROUNDDOWN(J62,-3),G64)</f>
        <v>0</v>
      </c>
      <c r="N58" s="25" t="s">
        <v>501</v>
      </c>
    </row>
    <row r="59" spans="1:20" s="22" customFormat="1" ht="27" customHeight="1">
      <c r="A59" s="745"/>
      <c r="B59" s="769"/>
      <c r="C59" s="681" t="s">
        <v>313</v>
      </c>
      <c r="D59" s="682"/>
      <c r="E59" s="683"/>
      <c r="F59" s="303">
        <f>収入!E7</f>
        <v>0</v>
      </c>
      <c r="G59" s="427">
        <f>交付申請書総表貼り付け欄!F57*1000</f>
        <v>0</v>
      </c>
      <c r="H59" s="901" t="s">
        <v>262</v>
      </c>
      <c r="I59" s="902"/>
      <c r="J59" s="416">
        <f>支出決算書!G10</f>
        <v>0</v>
      </c>
      <c r="K59" s="428">
        <f>交付申請書総表貼り付け欄!I57*1000</f>
        <v>0</v>
      </c>
      <c r="L59" s="439" t="s">
        <v>461</v>
      </c>
      <c r="M59" s="440">
        <f>IF(F65-F62-M58&gt;0,M58,ROUNDDOWN(F65-F62,-3))</f>
        <v>0</v>
      </c>
      <c r="N59" s="25" t="s">
        <v>462</v>
      </c>
    </row>
    <row r="60" spans="1:20" s="22" customFormat="1" ht="27" customHeight="1">
      <c r="A60" s="745"/>
      <c r="B60" s="769"/>
      <c r="C60" s="681" t="s">
        <v>314</v>
      </c>
      <c r="D60" s="682"/>
      <c r="E60" s="683"/>
      <c r="F60" s="303">
        <f>収入!E9</f>
        <v>0</v>
      </c>
      <c r="G60" s="427">
        <f>交付申請書総表貼り付け欄!F58*1000</f>
        <v>0</v>
      </c>
      <c r="H60" s="901" t="s">
        <v>258</v>
      </c>
      <c r="I60" s="902"/>
      <c r="J60" s="416">
        <f>支出決算書!G11</f>
        <v>0</v>
      </c>
      <c r="K60" s="428">
        <f>交付申請書総表貼り付け欄!I58*1000</f>
        <v>0</v>
      </c>
      <c r="L60" s="25"/>
    </row>
    <row r="61" spans="1:20" s="22" customFormat="1" ht="27" customHeight="1" thickBot="1">
      <c r="A61" s="745"/>
      <c r="B61" s="769"/>
      <c r="C61" s="688" t="s">
        <v>315</v>
      </c>
      <c r="D61" s="689"/>
      <c r="E61" s="690"/>
      <c r="F61" s="638">
        <f>収入!E8+収入!E10</f>
        <v>0</v>
      </c>
      <c r="G61" s="422">
        <f>交付申請書総表貼り付け欄!F59*1000</f>
        <v>0</v>
      </c>
      <c r="H61" s="893" t="s">
        <v>259</v>
      </c>
      <c r="I61" s="894"/>
      <c r="J61" s="429">
        <f>支出決算書!G14</f>
        <v>0</v>
      </c>
      <c r="K61" s="430">
        <f>交付申請書総表貼り付け欄!I59*1000</f>
        <v>0</v>
      </c>
      <c r="L61" s="25"/>
    </row>
    <row r="62" spans="1:20" s="22" customFormat="1" ht="27" customHeight="1" thickBot="1">
      <c r="A62" s="745"/>
      <c r="B62" s="770"/>
      <c r="C62" s="667" t="s">
        <v>351</v>
      </c>
      <c r="D62" s="668"/>
      <c r="E62" s="669"/>
      <c r="F62" s="639">
        <f>SUM(F57:F61)</f>
        <v>0</v>
      </c>
      <c r="G62" s="423">
        <f>交付申請書総表貼り付け欄!F60*1000</f>
        <v>0</v>
      </c>
      <c r="H62" s="947" t="s">
        <v>356</v>
      </c>
      <c r="I62" s="671"/>
      <c r="J62" s="414">
        <f>支出決算書!G15</f>
        <v>0</v>
      </c>
      <c r="K62" s="432">
        <f>交付申請書総表貼り付け欄!I60*1000</f>
        <v>0</v>
      </c>
      <c r="L62" s="25"/>
    </row>
    <row r="63" spans="1:20" s="22" customFormat="1" ht="27" customHeight="1" thickBot="1">
      <c r="A63" s="745"/>
      <c r="B63" s="769"/>
      <c r="C63" s="688" t="s">
        <v>352</v>
      </c>
      <c r="D63" s="689"/>
      <c r="E63" s="690"/>
      <c r="F63" s="436">
        <f>IFERROR(F65-F62-F64,0)</f>
        <v>0</v>
      </c>
      <c r="G63" s="421">
        <f>交付申請書総表貼り付け欄!F61*1000</f>
        <v>0</v>
      </c>
      <c r="H63" s="945" t="s">
        <v>339</v>
      </c>
      <c r="I63" s="678"/>
      <c r="J63" s="406">
        <f>支出決算書!G16</f>
        <v>0</v>
      </c>
      <c r="K63" s="431">
        <f>交付申請書総表貼り付け欄!I61*1000</f>
        <v>0</v>
      </c>
      <c r="L63" s="25"/>
    </row>
    <row r="64" spans="1:20" s="22" customFormat="1" ht="27" customHeight="1" thickTop="1" thickBot="1">
      <c r="A64" s="745"/>
      <c r="B64" s="770"/>
      <c r="C64" s="646" t="s">
        <v>353</v>
      </c>
      <c r="D64" s="647"/>
      <c r="E64" s="648"/>
      <c r="F64" s="433">
        <f>H50</f>
        <v>0</v>
      </c>
      <c r="G64" s="434">
        <f>交付申請書総表貼り付け欄!F62*1000</f>
        <v>0</v>
      </c>
      <c r="H64" s="649" t="s">
        <v>354</v>
      </c>
      <c r="I64" s="650"/>
      <c r="J64" s="655">
        <f>J60+J63</f>
        <v>0</v>
      </c>
      <c r="K64" s="898">
        <f>交付申請書総表貼り付け欄!I62*1000</f>
        <v>0</v>
      </c>
    </row>
    <row r="65" spans="1:20" s="22" customFormat="1" ht="27" customHeight="1" thickTop="1">
      <c r="A65" s="745"/>
      <c r="B65" s="770"/>
      <c r="C65" s="890" t="s">
        <v>355</v>
      </c>
      <c r="D65" s="891"/>
      <c r="E65" s="892"/>
      <c r="F65" s="640">
        <f>J64</f>
        <v>0</v>
      </c>
      <c r="G65" s="435">
        <f>交付申請書総表貼り付け欄!F63*1000</f>
        <v>0</v>
      </c>
      <c r="H65" s="651"/>
      <c r="I65" s="652"/>
      <c r="J65" s="657"/>
      <c r="K65" s="899"/>
      <c r="L65" s="25"/>
    </row>
    <row r="66" spans="1:20" s="22" customFormat="1" ht="27" customHeight="1" thickBot="1">
      <c r="A66" s="746"/>
      <c r="B66" s="771"/>
      <c r="C66" s="664" t="s">
        <v>582</v>
      </c>
      <c r="D66" s="665"/>
      <c r="E66" s="666"/>
      <c r="F66" s="641" t="e">
        <f>F64/J64</f>
        <v>#DIV/0!</v>
      </c>
      <c r="G66" s="634">
        <f>交付申請書総表貼り付け欄!F64</f>
        <v>0</v>
      </c>
      <c r="H66" s="653"/>
      <c r="I66" s="654"/>
      <c r="J66" s="659"/>
      <c r="K66" s="900"/>
      <c r="L66" s="25"/>
      <c r="O66" s="64"/>
      <c r="P66" s="64"/>
      <c r="Q66" s="64"/>
      <c r="R66" s="64"/>
      <c r="S66" s="64"/>
    </row>
    <row r="67" spans="1:20" ht="15" customHeight="1">
      <c r="A67" s="152"/>
      <c r="E67" s="30"/>
      <c r="F67" s="30"/>
      <c r="G67" s="30"/>
      <c r="I67" s="30"/>
      <c r="J67" s="30"/>
      <c r="K67" s="30"/>
    </row>
    <row r="68" spans="1:20" ht="30" customHeight="1">
      <c r="L68" s="384"/>
      <c r="M68" s="26"/>
      <c r="N68" s="26"/>
      <c r="O68" s="26"/>
      <c r="P68" s="26"/>
      <c r="Q68" s="26"/>
      <c r="R68" s="26"/>
      <c r="S68" s="26"/>
      <c r="T68" s="26"/>
    </row>
    <row r="69" spans="1:20" ht="30" customHeight="1">
      <c r="G69" s="437" t="s">
        <v>458</v>
      </c>
      <c r="H69" s="437"/>
      <c r="I69" s="437" t="e">
        <f>J62/K62</f>
        <v>#DIV/0!</v>
      </c>
      <c r="J69" s="31"/>
      <c r="K69" s="32"/>
      <c r="L69" s="384"/>
      <c r="M69" s="26"/>
      <c r="N69" s="26"/>
      <c r="O69" s="26"/>
      <c r="P69" s="26"/>
      <c r="Q69" s="26"/>
      <c r="R69" s="26"/>
      <c r="S69" s="26"/>
      <c r="T69" s="26"/>
    </row>
    <row r="70" spans="1:20" ht="30" customHeight="1">
      <c r="G70" s="437" t="s">
        <v>459</v>
      </c>
      <c r="H70" s="437"/>
      <c r="I70" s="437" t="e">
        <f>IF(AND(0.8&lt;=I69),"","要変更理由書")</f>
        <v>#DIV/0!</v>
      </c>
      <c r="L70" s="384"/>
      <c r="M70" s="26"/>
      <c r="N70" s="26"/>
      <c r="O70" s="26"/>
      <c r="P70" s="26"/>
      <c r="Q70" s="26"/>
      <c r="R70" s="26"/>
      <c r="S70" s="26"/>
      <c r="T70" s="26"/>
    </row>
    <row r="71" spans="1:20" ht="30" customHeight="1">
      <c r="L71" s="384"/>
      <c r="M71" s="26"/>
      <c r="N71" s="26"/>
      <c r="O71" s="26"/>
      <c r="P71" s="26"/>
      <c r="Q71" s="26"/>
      <c r="R71" s="26"/>
      <c r="S71" s="26"/>
      <c r="T71" s="26"/>
    </row>
    <row r="72" spans="1:20" ht="30" customHeight="1">
      <c r="L72" s="384"/>
      <c r="M72" s="26"/>
      <c r="N72" s="26"/>
      <c r="O72" s="26"/>
      <c r="P72" s="26"/>
      <c r="Q72" s="26"/>
      <c r="R72" s="26"/>
      <c r="S72" s="26"/>
      <c r="T72" s="26"/>
    </row>
    <row r="73" spans="1:20" ht="30" customHeight="1">
      <c r="L73" s="384"/>
      <c r="M73" s="26"/>
      <c r="N73" s="26"/>
      <c r="O73" s="26"/>
      <c r="P73" s="26"/>
      <c r="Q73" s="26"/>
      <c r="R73" s="26"/>
      <c r="S73" s="26"/>
      <c r="T73" s="26"/>
    </row>
  </sheetData>
  <mergeCells count="128">
    <mergeCell ref="B8:G8"/>
    <mergeCell ref="H8:K8"/>
    <mergeCell ref="B9:K10"/>
    <mergeCell ref="C12:F12"/>
    <mergeCell ref="C13:F13"/>
    <mergeCell ref="G12:H12"/>
    <mergeCell ref="G13:H13"/>
    <mergeCell ref="I12:K12"/>
    <mergeCell ref="I13:K13"/>
    <mergeCell ref="I5:K5"/>
    <mergeCell ref="C51:D52"/>
    <mergeCell ref="C53:D53"/>
    <mergeCell ref="C54:D54"/>
    <mergeCell ref="C55:D55"/>
    <mergeCell ref="B50:B66"/>
    <mergeCell ref="E52:F52"/>
    <mergeCell ref="H63:I63"/>
    <mergeCell ref="E51:F51"/>
    <mergeCell ref="E53:F53"/>
    <mergeCell ref="E54:F54"/>
    <mergeCell ref="I51:K51"/>
    <mergeCell ref="H57:I57"/>
    <mergeCell ref="H59:I59"/>
    <mergeCell ref="H62:I62"/>
    <mergeCell ref="H58:I58"/>
    <mergeCell ref="B16:B18"/>
    <mergeCell ref="B19:B21"/>
    <mergeCell ref="C14:K14"/>
    <mergeCell ref="C59:E59"/>
    <mergeCell ref="C60:E60"/>
    <mergeCell ref="C25:F25"/>
    <mergeCell ref="C26:F26"/>
    <mergeCell ref="J64:J66"/>
    <mergeCell ref="A1:C1"/>
    <mergeCell ref="E17:K17"/>
    <mergeCell ref="E18:K18"/>
    <mergeCell ref="A27:A29"/>
    <mergeCell ref="A3:K3"/>
    <mergeCell ref="J4:K4"/>
    <mergeCell ref="A11:K11"/>
    <mergeCell ref="H16:K16"/>
    <mergeCell ref="A12:B12"/>
    <mergeCell ref="A13:B13"/>
    <mergeCell ref="A24:A26"/>
    <mergeCell ref="C15:K15"/>
    <mergeCell ref="A14:A23"/>
    <mergeCell ref="C17:D17"/>
    <mergeCell ref="C18:D18"/>
    <mergeCell ref="C21:D21"/>
    <mergeCell ref="C20:D20"/>
    <mergeCell ref="E21:I21"/>
    <mergeCell ref="E20:I20"/>
    <mergeCell ref="J21:K21"/>
    <mergeCell ref="J20:K20"/>
    <mergeCell ref="C22:F22"/>
    <mergeCell ref="C23:F23"/>
    <mergeCell ref="C24:F24"/>
    <mergeCell ref="I25:K25"/>
    <mergeCell ref="I26:K26"/>
    <mergeCell ref="C50:G50"/>
    <mergeCell ref="L38:L43"/>
    <mergeCell ref="C30:K30"/>
    <mergeCell ref="C31:K31"/>
    <mergeCell ref="J41:K41"/>
    <mergeCell ref="J42:K42"/>
    <mergeCell ref="J43:K43"/>
    <mergeCell ref="E33:J33"/>
    <mergeCell ref="J39:K39"/>
    <mergeCell ref="J40:K40"/>
    <mergeCell ref="H37:K37"/>
    <mergeCell ref="H36:K36"/>
    <mergeCell ref="E32:J32"/>
    <mergeCell ref="J38:K38"/>
    <mergeCell ref="E34:J34"/>
    <mergeCell ref="C37:D37"/>
    <mergeCell ref="E35:J35"/>
    <mergeCell ref="I27:K27"/>
    <mergeCell ref="I28:K28"/>
    <mergeCell ref="C27:F27"/>
    <mergeCell ref="C28:F28"/>
    <mergeCell ref="C57:E57"/>
    <mergeCell ref="C58:E58"/>
    <mergeCell ref="I52:K52"/>
    <mergeCell ref="C36:D36"/>
    <mergeCell ref="C29:F29"/>
    <mergeCell ref="G22:H22"/>
    <mergeCell ref="G23:H23"/>
    <mergeCell ref="G24:H24"/>
    <mergeCell ref="G25:H25"/>
    <mergeCell ref="E55:F55"/>
    <mergeCell ref="I55:K55"/>
    <mergeCell ref="I54:K54"/>
    <mergeCell ref="J49:K49"/>
    <mergeCell ref="I53:K53"/>
    <mergeCell ref="I29:K29"/>
    <mergeCell ref="H50:I50"/>
    <mergeCell ref="J50:K50"/>
    <mergeCell ref="G26:H26"/>
    <mergeCell ref="G27:H27"/>
    <mergeCell ref="G28:H28"/>
    <mergeCell ref="G29:H29"/>
    <mergeCell ref="I22:K22"/>
    <mergeCell ref="I23:K23"/>
    <mergeCell ref="I24:K24"/>
    <mergeCell ref="L16:S18"/>
    <mergeCell ref="L21:S21"/>
    <mergeCell ref="C56:G56"/>
    <mergeCell ref="C65:E65"/>
    <mergeCell ref="C66:E66"/>
    <mergeCell ref="A30:A66"/>
    <mergeCell ref="J44:K44"/>
    <mergeCell ref="J46:K46"/>
    <mergeCell ref="B32:B35"/>
    <mergeCell ref="J47:K47"/>
    <mergeCell ref="J48:K48"/>
    <mergeCell ref="J45:K45"/>
    <mergeCell ref="C64:E64"/>
    <mergeCell ref="H64:I66"/>
    <mergeCell ref="B36:B49"/>
    <mergeCell ref="C61:E61"/>
    <mergeCell ref="C62:E62"/>
    <mergeCell ref="C63:E63"/>
    <mergeCell ref="H61:I61"/>
    <mergeCell ref="F36:G36"/>
    <mergeCell ref="F37:G37"/>
    <mergeCell ref="K64:K66"/>
    <mergeCell ref="H60:I60"/>
    <mergeCell ref="H56:K56"/>
  </mergeCells>
  <phoneticPr fontId="8"/>
  <conditionalFormatting sqref="B8:B9 H8">
    <cfRule type="expression" dxfId="117" priority="3">
      <formula>_xlfn.ISFORMULA($A$1)</formula>
    </cfRule>
  </conditionalFormatting>
  <conditionalFormatting sqref="B8:G8">
    <cfRule type="beginsWith" dxfId="116" priority="1" operator="beginsWith" text="　令和　年">
      <formula>LEFT(B8,LEN("　令和　年"))="　令和　年"</formula>
    </cfRule>
  </conditionalFormatting>
  <conditionalFormatting sqref="I5:K5">
    <cfRule type="beginsWith" dxfId="115" priority="2" operator="beginsWith" text="令和　年">
      <formula>LEFT(I5,LEN("令和　年"))="令和　年"</formula>
    </cfRule>
  </conditionalFormatting>
  <dataValidations xWindow="248" yWindow="719" count="17">
    <dataValidation imeMode="halfAlpha" operator="greaterThanOrEqual" allowBlank="1" showInputMessage="1" showErrorMessage="1" sqref="C17 C20" xr:uid="{00000000-0002-0000-0200-000003000000}"/>
    <dataValidation type="date" allowBlank="1" showInputMessage="1" showErrorMessage="1" errorTitle="公演日を記載してください。" error="2021/4/1～2022/3/31で記載してください。" sqref="F38:G49 C39:D49" xr:uid="{00000000-0002-0000-0200-000004000000}">
      <formula1>44287</formula1>
      <formula2>44651</formula2>
    </dataValidation>
    <dataValidation type="list" allowBlank="1" showInputMessage="1" sqref="C18" xr:uid="{00000000-0002-0000-0200-000005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date" allowBlank="1" showInputMessage="1" showErrorMessage="1" errorTitle="公演日を記載してください。" error="2021/4/1～2022/3/31で記載してください。" prompt="開始日の早い順に入力してください。" sqref="C38:D38" xr:uid="{00000000-0002-0000-0200-000009000000}">
      <formula1>44287</formula1>
      <formula2>44651</formula2>
    </dataValidation>
    <dataValidation imeMode="fullKatakana" allowBlank="1" showInputMessage="1" showErrorMessage="1" sqref="C30:K30 C25 C28" xr:uid="{00000000-0002-0000-0200-00000B000000}"/>
    <dataValidation type="date" allowBlank="1" showInputMessage="1" showErrorMessage="1" errorTitle="フェスティバルの終了日を記載してください。" error="2024/4/1～2025/3/31で記載してください。" prompt="フェスティバルの終了日を記載してください。" sqref="F37" xr:uid="{00000000-0002-0000-0200-00000E000000}">
      <formula1>45383</formula1>
      <formula2>45747</formula2>
    </dataValidation>
    <dataValidation imeMode="halfAlpha" allowBlank="1" showInputMessage="1" showErrorMessage="1" sqref="H19:K19 C19 I22:I29" xr:uid="{EC2360F2-DCC2-49CB-A7D7-FBE188AC133C}"/>
    <dataValidation imeMode="fullKatakana" allowBlank="1" showInputMessage="1" showErrorMessage="1" prompt="法人格（一般社団法人等）部分のフリガナは不要（入力しないでください）です。_x000a_数字もフリガナとしてください。_x000a_" sqref="C14:K14" xr:uid="{00000000-0002-0000-0200-000010000000}"/>
    <dataValidation type="textLength" operator="lessThanOrEqual" allowBlank="1" showInputMessage="1" showErrorMessage="1" error="60字を超えています。" prompt="建物名含め、正確にご記入ください。_x000a_60字以内で入力してください。" sqref="E18:K18" xr:uid="{58F71CA9-9866-4EB2-A774-D4C425A083A1}">
      <formula1>60</formula1>
    </dataValidation>
    <dataValidation allowBlank="1" showInputMessage="1" showErrorMessage="1" prompt="法人格の後に全角スペースを入れてください。_x000a_ex.)一般社団法人　○○、株式会社　△△" sqref="C15:K15" xr:uid="{BF3029AC-B6EC-4749-AEEA-E3662D85C73B}"/>
    <dataValidation allowBlank="1" showInputMessage="1" showErrorMessage="1" prompt="姓と名の間は全角1字スペースを空けてください。" sqref="C29 G23 C26 C23" xr:uid="{4110C6D4-636D-4D65-91E2-BB7D2342DFA9}"/>
    <dataValidation imeMode="halfAlpha" operator="greaterThanOrEqual" allowBlank="1" showInputMessage="1" showErrorMessage="1" prompt="半角英数字でご入力ください。" sqref="F16:G16 C16:D16" xr:uid="{31B65DC2-1554-4A72-BD96-94EA8A0561DC}"/>
    <dataValidation type="date" allowBlank="1" showInputMessage="1" showErrorMessage="1" errorTitle="フェスティバルの開始日を記載してください。" error="2024/4/1～2025/3/31で記載してください。" prompt="フェスティバルの開始日を記載してください。" sqref="C37:D37" xr:uid="{5C3E7F1C-FD58-48C0-BCA2-1568C9091A39}">
      <formula1>45383</formula1>
      <formula2>45747</formula2>
    </dataValidation>
    <dataValidation type="textLength" operator="lessThanOrEqual" allowBlank="1" showInputMessage="1" showErrorMessage="1" prompt="建物名を含め_x000a_正確にご記入ください。_x000a_同上不可。" sqref="E21" xr:uid="{F4A1E24D-08E5-4487-9AE0-ABA43FE0C47C}">
      <formula1>60</formula1>
    </dataValidation>
    <dataValidation imeMode="halfAlpha" allowBlank="1" showInputMessage="1" showErrorMessage="1" prompt="半角英数字でご入力ください。" sqref="F19:G19 D19" xr:uid="{BED80430-5C11-41BD-B0CD-7B7EF61B58E6}"/>
    <dataValidation type="list" allowBlank="1" showInputMessage="1" showErrorMessage="1" sqref="C21" xr:uid="{EE039EE8-3628-4BA8-9E07-B4AF85D0B4E6}">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allowBlank="1" showErrorMessage="1" sqref="C22:F22" xr:uid="{8A5449A5-CFE8-4A93-8C53-82198F25F98D}"/>
  </dataValidations>
  <pageMargins left="1.1023622047244095" right="0.70866141732283472" top="0.39370078740157483" bottom="0.39370078740157483" header="0" footer="0.19685039370078741"/>
  <pageSetup paperSize="9" scale="52" orientation="portrait" r:id="rId1"/>
  <headerFooter scaleWithDoc="0" alignWithMargins="0">
    <oddFooter>&amp;R&amp;"ＭＳ ゴシック,標準"&amp;12整理番号：（事務局記入欄）</oddFooter>
  </headerFooter>
  <rowBreaks count="1" manualBreakCount="1">
    <brk id="49" max="10" man="1"/>
  </rowBreaks>
  <colBreaks count="1" manualBreakCount="1">
    <brk id="7" max="6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68"/>
  <sheetViews>
    <sheetView view="pageBreakPreview" topLeftCell="A46" zoomScale="60" zoomScaleNormal="80" workbookViewId="0">
      <selection activeCell="K1" sqref="K1"/>
    </sheetView>
  </sheetViews>
  <sheetFormatPr defaultColWidth="9" defaultRowHeight="18.75" customHeight="1"/>
  <cols>
    <col min="1" max="2" width="3.625" style="54" customWidth="1"/>
    <col min="3" max="3" width="8.625" style="54" customWidth="1"/>
    <col min="4" max="4" width="7.75" style="54" customWidth="1"/>
    <col min="5" max="8" width="12.625" style="54" customWidth="1"/>
    <col min="9" max="9" width="10.625" style="54" customWidth="1"/>
    <col min="10" max="10" width="11.625" style="54" customWidth="1"/>
    <col min="11" max="11" width="45.625" style="54" customWidth="1"/>
    <col min="12" max="12" width="11.625" style="54" customWidth="1"/>
    <col min="13" max="13" width="10.625" style="54" customWidth="1"/>
    <col min="14" max="14" width="64" style="54" customWidth="1"/>
    <col min="15" max="16384" width="9" style="54"/>
  </cols>
  <sheetData>
    <row r="1" spans="1:19" s="22" customFormat="1" ht="26.1" customHeight="1">
      <c r="B1" s="311" t="s">
        <v>570</v>
      </c>
      <c r="L1" s="961"/>
      <c r="M1" s="961"/>
      <c r="N1" s="25"/>
    </row>
    <row r="2" spans="1:19" s="66" customFormat="1" ht="8.4499999999999993" customHeight="1" thickBot="1">
      <c r="L2" s="65"/>
      <c r="N2" s="25"/>
      <c r="S2" s="69"/>
    </row>
    <row r="3" spans="1:19" s="22" customFormat="1" ht="33.950000000000003" customHeight="1" thickBot="1">
      <c r="B3" s="962" t="s">
        <v>285</v>
      </c>
      <c r="C3" s="963"/>
      <c r="D3" s="963"/>
      <c r="E3" s="964" t="str">
        <f>IF(ISBLANK(総表!C15),"",総表!C15)</f>
        <v/>
      </c>
      <c r="F3" s="964"/>
      <c r="G3" s="964"/>
      <c r="H3" s="964"/>
      <c r="I3" s="312" t="s">
        <v>286</v>
      </c>
      <c r="J3" s="965" t="str">
        <f>IF(ISBLANK(総表!C31),"",総表!C31)</f>
        <v/>
      </c>
      <c r="K3" s="965"/>
      <c r="L3" s="965"/>
      <c r="M3" s="966"/>
      <c r="N3" s="393" t="s">
        <v>303</v>
      </c>
    </row>
    <row r="4" spans="1:19" ht="18.75" hidden="1" customHeight="1">
      <c r="B4" s="970" t="s">
        <v>0</v>
      </c>
      <c r="C4" s="967" t="s">
        <v>35</v>
      </c>
      <c r="D4" s="967"/>
      <c r="E4" s="967"/>
      <c r="F4" s="967"/>
      <c r="G4" s="967"/>
      <c r="H4" s="967"/>
      <c r="I4" s="967"/>
      <c r="J4" s="967"/>
      <c r="K4" s="967"/>
      <c r="L4" s="968"/>
      <c r="M4" s="969"/>
      <c r="N4" s="211"/>
    </row>
    <row r="5" spans="1:19" ht="39.950000000000003" hidden="1" customHeight="1">
      <c r="A5" s="54">
        <v>1</v>
      </c>
      <c r="B5" s="971"/>
      <c r="C5" s="990" t="s">
        <v>305</v>
      </c>
      <c r="D5" s="983"/>
      <c r="E5" s="984"/>
      <c r="F5" s="984"/>
      <c r="G5" s="984"/>
      <c r="H5" s="984"/>
      <c r="I5" s="984"/>
      <c r="J5" s="984"/>
      <c r="K5" s="984"/>
      <c r="L5" s="984"/>
      <c r="M5" s="985"/>
      <c r="N5" s="993" t="s">
        <v>349</v>
      </c>
    </row>
    <row r="6" spans="1:19" ht="39.950000000000003" hidden="1" customHeight="1">
      <c r="A6" s="54">
        <v>2</v>
      </c>
      <c r="B6" s="971"/>
      <c r="C6" s="991"/>
      <c r="D6" s="986"/>
      <c r="E6" s="972"/>
      <c r="F6" s="972"/>
      <c r="G6" s="972"/>
      <c r="H6" s="972"/>
      <c r="I6" s="972"/>
      <c r="J6" s="972"/>
      <c r="K6" s="972"/>
      <c r="L6" s="972"/>
      <c r="M6" s="973"/>
      <c r="N6" s="993"/>
    </row>
    <row r="7" spans="1:19" ht="39.950000000000003" hidden="1" customHeight="1">
      <c r="A7" s="54">
        <v>3</v>
      </c>
      <c r="B7" s="971"/>
      <c r="C7" s="991"/>
      <c r="D7" s="986"/>
      <c r="E7" s="972"/>
      <c r="F7" s="972"/>
      <c r="G7" s="972"/>
      <c r="H7" s="972"/>
      <c r="I7" s="972"/>
      <c r="J7" s="972"/>
      <c r="K7" s="972"/>
      <c r="L7" s="972"/>
      <c r="M7" s="973"/>
      <c r="N7" s="888" t="s">
        <v>347</v>
      </c>
    </row>
    <row r="8" spans="1:19" ht="39.950000000000003" hidden="1" customHeight="1">
      <c r="A8" s="54">
        <v>4</v>
      </c>
      <c r="B8" s="971"/>
      <c r="C8" s="991"/>
      <c r="D8" s="986"/>
      <c r="E8" s="972"/>
      <c r="F8" s="972"/>
      <c r="G8" s="972"/>
      <c r="H8" s="972"/>
      <c r="I8" s="972"/>
      <c r="J8" s="972"/>
      <c r="K8" s="972"/>
      <c r="L8" s="972"/>
      <c r="M8" s="973"/>
      <c r="N8" s="888"/>
    </row>
    <row r="9" spans="1:19" ht="39.950000000000003" hidden="1" customHeight="1">
      <c r="A9" s="54">
        <v>5</v>
      </c>
      <c r="B9" s="971"/>
      <c r="C9" s="992"/>
      <c r="D9" s="987"/>
      <c r="E9" s="988"/>
      <c r="F9" s="988"/>
      <c r="G9" s="988"/>
      <c r="H9" s="988"/>
      <c r="I9" s="988"/>
      <c r="J9" s="988"/>
      <c r="K9" s="988"/>
      <c r="L9" s="988"/>
      <c r="M9" s="989"/>
      <c r="N9" s="994" t="s">
        <v>348</v>
      </c>
    </row>
    <row r="10" spans="1:19" ht="50.1" hidden="1" customHeight="1">
      <c r="A10" s="54">
        <v>1</v>
      </c>
      <c r="B10" s="971"/>
      <c r="C10" s="991" t="s">
        <v>306</v>
      </c>
      <c r="D10" s="972"/>
      <c r="E10" s="972"/>
      <c r="F10" s="972"/>
      <c r="G10" s="972"/>
      <c r="H10" s="972"/>
      <c r="I10" s="972"/>
      <c r="J10" s="972"/>
      <c r="K10" s="972"/>
      <c r="L10" s="972"/>
      <c r="M10" s="973"/>
      <c r="N10" s="994"/>
    </row>
    <row r="11" spans="1:19" ht="50.1" hidden="1" customHeight="1">
      <c r="A11" s="54">
        <v>2</v>
      </c>
      <c r="B11" s="971"/>
      <c r="C11" s="991"/>
      <c r="D11" s="972"/>
      <c r="E11" s="972"/>
      <c r="F11" s="972"/>
      <c r="G11" s="972"/>
      <c r="H11" s="972"/>
      <c r="I11" s="972"/>
      <c r="J11" s="972"/>
      <c r="K11" s="972"/>
      <c r="L11" s="972"/>
      <c r="M11" s="973"/>
      <c r="N11" s="390" t="s">
        <v>349</v>
      </c>
    </row>
    <row r="12" spans="1:19" ht="50.1" hidden="1" customHeight="1">
      <c r="A12" s="54">
        <v>3</v>
      </c>
      <c r="B12" s="971"/>
      <c r="C12" s="991"/>
      <c r="D12" s="972"/>
      <c r="E12" s="972"/>
      <c r="F12" s="972"/>
      <c r="G12" s="972"/>
      <c r="H12" s="972"/>
      <c r="I12" s="972"/>
      <c r="J12" s="972"/>
      <c r="K12" s="972"/>
      <c r="L12" s="972"/>
      <c r="M12" s="973"/>
      <c r="N12" s="391"/>
    </row>
    <row r="13" spans="1:19" ht="50.1" hidden="1" customHeight="1">
      <c r="A13" s="54">
        <v>4</v>
      </c>
      <c r="B13" s="971"/>
      <c r="C13" s="1003"/>
      <c r="D13" s="974"/>
      <c r="E13" s="974"/>
      <c r="F13" s="974"/>
      <c r="G13" s="974"/>
      <c r="H13" s="974"/>
      <c r="I13" s="974"/>
      <c r="J13" s="974"/>
      <c r="K13" s="974"/>
      <c r="L13" s="974"/>
      <c r="M13" s="975"/>
      <c r="N13" s="391"/>
    </row>
    <row r="14" spans="1:19" ht="18.75" hidden="1" customHeight="1">
      <c r="B14" s="971"/>
      <c r="C14" s="1004" t="s">
        <v>142</v>
      </c>
      <c r="D14" s="1004"/>
      <c r="E14" s="1004"/>
      <c r="F14" s="1004"/>
      <c r="G14" s="1004"/>
      <c r="H14" s="1004"/>
      <c r="I14" s="1004"/>
      <c r="J14" s="1004"/>
      <c r="K14" s="1004"/>
      <c r="L14" s="1005"/>
      <c r="M14" s="1006"/>
      <c r="N14" s="211"/>
    </row>
    <row r="15" spans="1:19" ht="39.950000000000003" hidden="1" customHeight="1">
      <c r="A15" s="54">
        <v>1</v>
      </c>
      <c r="B15" s="971"/>
      <c r="C15" s="996"/>
      <c r="D15" s="984"/>
      <c r="E15" s="984"/>
      <c r="F15" s="984"/>
      <c r="G15" s="984"/>
      <c r="H15" s="984"/>
      <c r="I15" s="984"/>
      <c r="J15" s="984"/>
      <c r="K15" s="984"/>
      <c r="L15" s="984"/>
      <c r="M15" s="985"/>
      <c r="N15" s="993" t="s">
        <v>349</v>
      </c>
    </row>
    <row r="16" spans="1:19" ht="39.950000000000003" hidden="1" customHeight="1">
      <c r="A16" s="54">
        <v>2</v>
      </c>
      <c r="B16" s="971"/>
      <c r="C16" s="982"/>
      <c r="D16" s="972"/>
      <c r="E16" s="972"/>
      <c r="F16" s="972"/>
      <c r="G16" s="972"/>
      <c r="H16" s="972"/>
      <c r="I16" s="972"/>
      <c r="J16" s="972"/>
      <c r="K16" s="972"/>
      <c r="L16" s="972"/>
      <c r="M16" s="973"/>
      <c r="N16" s="993"/>
    </row>
    <row r="17" spans="1:14" ht="39.950000000000003" hidden="1" customHeight="1">
      <c r="A17" s="54">
        <v>3</v>
      </c>
      <c r="B17" s="971"/>
      <c r="C17" s="982"/>
      <c r="D17" s="972"/>
      <c r="E17" s="972"/>
      <c r="F17" s="972"/>
      <c r="G17" s="972"/>
      <c r="H17" s="972"/>
      <c r="I17" s="972"/>
      <c r="J17" s="972"/>
      <c r="K17" s="972"/>
      <c r="L17" s="972"/>
      <c r="M17" s="973"/>
      <c r="N17" s="392"/>
    </row>
    <row r="18" spans="1:14" ht="39.950000000000003" hidden="1" customHeight="1">
      <c r="A18" s="54">
        <v>4</v>
      </c>
      <c r="B18" s="971"/>
      <c r="C18" s="982"/>
      <c r="D18" s="972"/>
      <c r="E18" s="972"/>
      <c r="F18" s="972"/>
      <c r="G18" s="972"/>
      <c r="H18" s="972"/>
      <c r="I18" s="972"/>
      <c r="J18" s="972"/>
      <c r="K18" s="972"/>
      <c r="L18" s="972"/>
      <c r="M18" s="973"/>
      <c r="N18" s="392"/>
    </row>
    <row r="19" spans="1:14" ht="27.75" customHeight="1">
      <c r="B19" s="971"/>
      <c r="C19" s="1007" t="s">
        <v>143</v>
      </c>
      <c r="D19" s="1008"/>
      <c r="E19" s="979" t="str">
        <f>IF(ISBLANK(総表!C37),"",総表!C37)</f>
        <v/>
      </c>
      <c r="F19" s="980"/>
      <c r="G19" s="379" t="s">
        <v>144</v>
      </c>
      <c r="H19" s="979" t="str">
        <f>IF(ISBLANK(総表!F37),"",総表!F37)</f>
        <v/>
      </c>
      <c r="I19" s="981"/>
      <c r="J19" s="633" t="s">
        <v>231</v>
      </c>
      <c r="K19" s="299" t="str">
        <f>IF(ISBLANK(総表!H37),"",総表!H37)</f>
        <v/>
      </c>
      <c r="L19" s="633" t="s">
        <v>228</v>
      </c>
      <c r="M19" s="642"/>
      <c r="N19" s="394"/>
    </row>
    <row r="20" spans="1:14" ht="18.75" customHeight="1">
      <c r="B20" s="971"/>
      <c r="C20" s="976" t="s">
        <v>227</v>
      </c>
      <c r="D20" s="977"/>
      <c r="E20" s="977"/>
      <c r="F20" s="977"/>
      <c r="G20" s="977"/>
      <c r="H20" s="977"/>
      <c r="I20" s="977"/>
      <c r="J20" s="977"/>
      <c r="K20" s="977"/>
      <c r="L20" s="977"/>
      <c r="M20" s="978"/>
      <c r="N20" s="211"/>
    </row>
    <row r="21" spans="1:14" ht="30" customHeight="1">
      <c r="A21" s="54">
        <v>1</v>
      </c>
      <c r="B21" s="971"/>
      <c r="C21" s="982"/>
      <c r="D21" s="972"/>
      <c r="E21" s="972"/>
      <c r="F21" s="972"/>
      <c r="G21" s="972"/>
      <c r="H21" s="972"/>
      <c r="I21" s="972"/>
      <c r="J21" s="972"/>
      <c r="K21" s="972"/>
      <c r="L21" s="972"/>
      <c r="M21" s="973"/>
      <c r="N21" s="392" t="s">
        <v>304</v>
      </c>
    </row>
    <row r="22" spans="1:14" ht="30" customHeight="1">
      <c r="A22" s="54">
        <v>2</v>
      </c>
      <c r="B22" s="971"/>
      <c r="C22" s="982"/>
      <c r="D22" s="972"/>
      <c r="E22" s="972"/>
      <c r="F22" s="972"/>
      <c r="G22" s="972"/>
      <c r="H22" s="972"/>
      <c r="I22" s="972"/>
      <c r="J22" s="972"/>
      <c r="K22" s="972"/>
      <c r="L22" s="972"/>
      <c r="M22" s="973"/>
      <c r="N22" s="386" t="s">
        <v>343</v>
      </c>
    </row>
    <row r="23" spans="1:14" ht="30" customHeight="1">
      <c r="A23" s="54">
        <v>3</v>
      </c>
      <c r="B23" s="971"/>
      <c r="C23" s="982"/>
      <c r="D23" s="972"/>
      <c r="E23" s="972"/>
      <c r="F23" s="972"/>
      <c r="G23" s="972"/>
      <c r="H23" s="972"/>
      <c r="I23" s="972"/>
      <c r="J23" s="972"/>
      <c r="K23" s="972"/>
      <c r="L23" s="972"/>
      <c r="M23" s="973"/>
      <c r="N23" s="386" t="s">
        <v>344</v>
      </c>
    </row>
    <row r="24" spans="1:14" ht="30" customHeight="1">
      <c r="A24" s="54">
        <v>4</v>
      </c>
      <c r="B24" s="971"/>
      <c r="C24" s="982"/>
      <c r="D24" s="972"/>
      <c r="E24" s="972"/>
      <c r="F24" s="972"/>
      <c r="G24" s="972"/>
      <c r="H24" s="972"/>
      <c r="I24" s="972"/>
      <c r="J24" s="972"/>
      <c r="K24" s="972"/>
      <c r="L24" s="972"/>
      <c r="M24" s="973"/>
      <c r="N24" s="386" t="s">
        <v>345</v>
      </c>
    </row>
    <row r="25" spans="1:14" ht="30" customHeight="1">
      <c r="A25" s="54">
        <v>5</v>
      </c>
      <c r="B25" s="971"/>
      <c r="C25" s="982"/>
      <c r="D25" s="972"/>
      <c r="E25" s="972"/>
      <c r="F25" s="972"/>
      <c r="G25" s="972"/>
      <c r="H25" s="972"/>
      <c r="I25" s="972"/>
      <c r="J25" s="972"/>
      <c r="K25" s="972"/>
      <c r="L25" s="972"/>
      <c r="M25" s="973"/>
      <c r="N25" s="386" t="s">
        <v>346</v>
      </c>
    </row>
    <row r="26" spans="1:14" ht="30" customHeight="1">
      <c r="A26" s="54">
        <v>6</v>
      </c>
      <c r="B26" s="971"/>
      <c r="C26" s="982"/>
      <c r="D26" s="972"/>
      <c r="E26" s="972"/>
      <c r="F26" s="972"/>
      <c r="G26" s="972"/>
      <c r="H26" s="972"/>
      <c r="I26" s="972"/>
      <c r="J26" s="972"/>
      <c r="K26" s="972"/>
      <c r="L26" s="972"/>
      <c r="M26" s="973"/>
      <c r="N26" s="392"/>
    </row>
    <row r="27" spans="1:14" ht="30" customHeight="1">
      <c r="A27" s="54">
        <v>7</v>
      </c>
      <c r="B27" s="971"/>
      <c r="C27" s="982"/>
      <c r="D27" s="972"/>
      <c r="E27" s="972"/>
      <c r="F27" s="972"/>
      <c r="G27" s="972"/>
      <c r="H27" s="972"/>
      <c r="I27" s="972"/>
      <c r="J27" s="972"/>
      <c r="K27" s="972"/>
      <c r="L27" s="972"/>
      <c r="M27" s="973"/>
      <c r="N27" s="392"/>
    </row>
    <row r="28" spans="1:14" ht="30" customHeight="1">
      <c r="A28" s="54">
        <v>8</v>
      </c>
      <c r="B28" s="971"/>
      <c r="C28" s="982"/>
      <c r="D28" s="972"/>
      <c r="E28" s="972"/>
      <c r="F28" s="972"/>
      <c r="G28" s="972"/>
      <c r="H28" s="972"/>
      <c r="I28" s="972"/>
      <c r="J28" s="972"/>
      <c r="K28" s="972"/>
      <c r="L28" s="972"/>
      <c r="M28" s="973"/>
      <c r="N28" s="392"/>
    </row>
    <row r="29" spans="1:14" ht="30" customHeight="1">
      <c r="A29" s="54">
        <v>9</v>
      </c>
      <c r="B29" s="971"/>
      <c r="C29" s="982"/>
      <c r="D29" s="972"/>
      <c r="E29" s="972"/>
      <c r="F29" s="972"/>
      <c r="G29" s="972"/>
      <c r="H29" s="972"/>
      <c r="I29" s="972"/>
      <c r="J29" s="972"/>
      <c r="K29" s="972"/>
      <c r="L29" s="972"/>
      <c r="M29" s="973"/>
      <c r="N29" s="392"/>
    </row>
    <row r="30" spans="1:14" ht="30" customHeight="1">
      <c r="A30" s="54">
        <v>10</v>
      </c>
      <c r="B30" s="971"/>
      <c r="C30" s="982"/>
      <c r="D30" s="972"/>
      <c r="E30" s="972"/>
      <c r="F30" s="972"/>
      <c r="G30" s="972"/>
      <c r="H30" s="972"/>
      <c r="I30" s="972"/>
      <c r="J30" s="972"/>
      <c r="K30" s="972"/>
      <c r="L30" s="972"/>
      <c r="M30" s="973"/>
      <c r="N30" s="211"/>
    </row>
    <row r="31" spans="1:14" ht="30" customHeight="1">
      <c r="A31" s="54">
        <v>11</v>
      </c>
      <c r="B31" s="971"/>
      <c r="C31" s="982"/>
      <c r="D31" s="972"/>
      <c r="E31" s="972"/>
      <c r="F31" s="972"/>
      <c r="G31" s="972"/>
      <c r="H31" s="972"/>
      <c r="I31" s="972"/>
      <c r="J31" s="972"/>
      <c r="K31" s="972"/>
      <c r="L31" s="972"/>
      <c r="M31" s="973"/>
      <c r="N31" s="392"/>
    </row>
    <row r="32" spans="1:14" ht="30" customHeight="1">
      <c r="A32" s="54">
        <v>12</v>
      </c>
      <c r="B32" s="971"/>
      <c r="C32" s="982"/>
      <c r="D32" s="972"/>
      <c r="E32" s="972"/>
      <c r="F32" s="972"/>
      <c r="G32" s="972"/>
      <c r="H32" s="972"/>
      <c r="I32" s="972"/>
      <c r="J32" s="972"/>
      <c r="K32" s="972"/>
      <c r="L32" s="972"/>
      <c r="M32" s="973"/>
      <c r="N32" s="392"/>
    </row>
    <row r="33" spans="1:14" ht="30" customHeight="1">
      <c r="A33" s="54">
        <v>13</v>
      </c>
      <c r="B33" s="971"/>
      <c r="C33" s="982"/>
      <c r="D33" s="972"/>
      <c r="E33" s="972"/>
      <c r="F33" s="972"/>
      <c r="G33" s="972"/>
      <c r="H33" s="972"/>
      <c r="I33" s="972"/>
      <c r="J33" s="972"/>
      <c r="K33" s="972"/>
      <c r="L33" s="972"/>
      <c r="M33" s="973"/>
      <c r="N33" s="392"/>
    </row>
    <row r="34" spans="1:14" ht="30" customHeight="1">
      <c r="A34" s="54">
        <v>14</v>
      </c>
      <c r="B34" s="971"/>
      <c r="C34" s="982"/>
      <c r="D34" s="972"/>
      <c r="E34" s="972"/>
      <c r="F34" s="972"/>
      <c r="G34" s="972"/>
      <c r="H34" s="972"/>
      <c r="I34" s="972"/>
      <c r="J34" s="972"/>
      <c r="K34" s="972"/>
      <c r="L34" s="972"/>
      <c r="M34" s="973"/>
      <c r="N34" s="211"/>
    </row>
    <row r="35" spans="1:14" ht="30" customHeight="1">
      <c r="A35" s="54">
        <v>15</v>
      </c>
      <c r="B35" s="971"/>
      <c r="C35" s="982"/>
      <c r="D35" s="972"/>
      <c r="E35" s="972"/>
      <c r="F35" s="972"/>
      <c r="G35" s="972"/>
      <c r="H35" s="972"/>
      <c r="I35" s="972"/>
      <c r="J35" s="972"/>
      <c r="K35" s="972"/>
      <c r="L35" s="972"/>
      <c r="M35" s="973"/>
      <c r="N35" s="392"/>
    </row>
    <row r="36" spans="1:14" ht="30" customHeight="1">
      <c r="A36" s="54">
        <v>16</v>
      </c>
      <c r="B36" s="971"/>
      <c r="C36" s="982"/>
      <c r="D36" s="972"/>
      <c r="E36" s="972"/>
      <c r="F36" s="972"/>
      <c r="G36" s="972"/>
      <c r="H36" s="972"/>
      <c r="I36" s="972"/>
      <c r="J36" s="972"/>
      <c r="K36" s="972"/>
      <c r="L36" s="972"/>
      <c r="M36" s="973"/>
      <c r="N36" s="392"/>
    </row>
    <row r="37" spans="1:14" ht="30" customHeight="1">
      <c r="A37" s="54">
        <v>17</v>
      </c>
      <c r="B37" s="971"/>
      <c r="C37" s="982"/>
      <c r="D37" s="972"/>
      <c r="E37" s="972"/>
      <c r="F37" s="972"/>
      <c r="G37" s="972"/>
      <c r="H37" s="972"/>
      <c r="I37" s="972"/>
      <c r="J37" s="972"/>
      <c r="K37" s="972"/>
      <c r="L37" s="972"/>
      <c r="M37" s="973"/>
      <c r="N37" s="392"/>
    </row>
    <row r="38" spans="1:14" ht="30" customHeight="1">
      <c r="A38" s="54">
        <v>18</v>
      </c>
      <c r="B38" s="971"/>
      <c r="C38" s="982"/>
      <c r="D38" s="972"/>
      <c r="E38" s="972"/>
      <c r="F38" s="972"/>
      <c r="G38" s="972"/>
      <c r="H38" s="972"/>
      <c r="I38" s="972"/>
      <c r="J38" s="972"/>
      <c r="K38" s="972"/>
      <c r="L38" s="972"/>
      <c r="M38" s="973"/>
      <c r="N38" s="392"/>
    </row>
    <row r="39" spans="1:14" ht="30" customHeight="1">
      <c r="A39" s="54">
        <v>19</v>
      </c>
      <c r="B39" s="971"/>
      <c r="C39" s="982"/>
      <c r="D39" s="972"/>
      <c r="E39" s="972"/>
      <c r="F39" s="972"/>
      <c r="G39" s="972"/>
      <c r="H39" s="972"/>
      <c r="I39" s="972"/>
      <c r="J39" s="972"/>
      <c r="K39" s="972"/>
      <c r="L39" s="972"/>
      <c r="M39" s="973"/>
      <c r="N39" s="392"/>
    </row>
    <row r="40" spans="1:14" ht="30" customHeight="1">
      <c r="A40" s="54">
        <v>20</v>
      </c>
      <c r="B40" s="971"/>
      <c r="C40" s="982"/>
      <c r="D40" s="972"/>
      <c r="E40" s="972"/>
      <c r="F40" s="972"/>
      <c r="G40" s="972"/>
      <c r="H40" s="972"/>
      <c r="I40" s="972"/>
      <c r="J40" s="972"/>
      <c r="K40" s="972"/>
      <c r="L40" s="972"/>
      <c r="M40" s="973"/>
      <c r="N40" s="211"/>
    </row>
    <row r="41" spans="1:14" ht="30" customHeight="1">
      <c r="A41" s="54">
        <v>21</v>
      </c>
      <c r="B41" s="971"/>
      <c r="C41" s="982"/>
      <c r="D41" s="972"/>
      <c r="E41" s="972"/>
      <c r="F41" s="972"/>
      <c r="G41" s="972"/>
      <c r="H41" s="972"/>
      <c r="I41" s="972"/>
      <c r="J41" s="972"/>
      <c r="K41" s="972"/>
      <c r="L41" s="972"/>
      <c r="M41" s="973"/>
      <c r="N41" s="392"/>
    </row>
    <row r="42" spans="1:14" ht="30" customHeight="1">
      <c r="A42" s="54">
        <v>22</v>
      </c>
      <c r="B42" s="971"/>
      <c r="C42" s="982"/>
      <c r="D42" s="972"/>
      <c r="E42" s="972"/>
      <c r="F42" s="972"/>
      <c r="G42" s="972"/>
      <c r="H42" s="972"/>
      <c r="I42" s="972"/>
      <c r="J42" s="972"/>
      <c r="K42" s="972"/>
      <c r="L42" s="972"/>
      <c r="M42" s="973"/>
      <c r="N42" s="392"/>
    </row>
    <row r="43" spans="1:14" ht="30" customHeight="1">
      <c r="A43" s="54">
        <v>23</v>
      </c>
      <c r="B43" s="971"/>
      <c r="C43" s="982"/>
      <c r="D43" s="972"/>
      <c r="E43" s="972"/>
      <c r="F43" s="972"/>
      <c r="G43" s="972"/>
      <c r="H43" s="972"/>
      <c r="I43" s="972"/>
      <c r="J43" s="972"/>
      <c r="K43" s="972"/>
      <c r="L43" s="972"/>
      <c r="M43" s="973"/>
      <c r="N43" s="392"/>
    </row>
    <row r="44" spans="1:14" ht="30" customHeight="1">
      <c r="A44" s="54">
        <v>24</v>
      </c>
      <c r="B44" s="971"/>
      <c r="C44" s="982"/>
      <c r="D44" s="972"/>
      <c r="E44" s="972"/>
      <c r="F44" s="972"/>
      <c r="G44" s="972"/>
      <c r="H44" s="972"/>
      <c r="I44" s="972"/>
      <c r="J44" s="972"/>
      <c r="K44" s="972"/>
      <c r="L44" s="972"/>
      <c r="M44" s="973"/>
      <c r="N44" s="211"/>
    </row>
    <row r="45" spans="1:14" ht="30" customHeight="1">
      <c r="A45" s="54">
        <v>25</v>
      </c>
      <c r="B45" s="971"/>
      <c r="C45" s="982"/>
      <c r="D45" s="972"/>
      <c r="E45" s="972"/>
      <c r="F45" s="972"/>
      <c r="G45" s="972"/>
      <c r="H45" s="972"/>
      <c r="I45" s="972"/>
      <c r="J45" s="972"/>
      <c r="K45" s="972"/>
      <c r="L45" s="972"/>
      <c r="M45" s="973"/>
      <c r="N45" s="392"/>
    </row>
    <row r="46" spans="1:14" ht="18.75" customHeight="1">
      <c r="B46" s="971" t="s">
        <v>324</v>
      </c>
      <c r="C46" s="1009" t="s">
        <v>249</v>
      </c>
      <c r="D46" s="1010"/>
      <c r="E46" s="1010"/>
      <c r="F46" s="1010"/>
      <c r="G46" s="1010"/>
      <c r="H46" s="1010"/>
      <c r="I46" s="1010"/>
      <c r="J46" s="1010"/>
      <c r="K46" s="1010"/>
      <c r="L46" s="1010"/>
      <c r="M46" s="1011"/>
      <c r="N46" s="211"/>
    </row>
    <row r="47" spans="1:14" ht="35.1" customHeight="1">
      <c r="A47" s="54">
        <v>1</v>
      </c>
      <c r="B47" s="971"/>
      <c r="C47" s="996"/>
      <c r="D47" s="984"/>
      <c r="E47" s="984"/>
      <c r="F47" s="984"/>
      <c r="G47" s="984"/>
      <c r="H47" s="984"/>
      <c r="I47" s="984"/>
      <c r="J47" s="984"/>
      <c r="K47" s="984"/>
      <c r="L47" s="984"/>
      <c r="M47" s="985"/>
      <c r="N47" s="392"/>
    </row>
    <row r="48" spans="1:14" ht="35.1" customHeight="1">
      <c r="A48" s="54">
        <v>2</v>
      </c>
      <c r="B48" s="971"/>
      <c r="C48" s="982"/>
      <c r="D48" s="972"/>
      <c r="E48" s="972"/>
      <c r="F48" s="972"/>
      <c r="G48" s="972"/>
      <c r="H48" s="972"/>
      <c r="I48" s="972"/>
      <c r="J48" s="972"/>
      <c r="K48" s="972"/>
      <c r="L48" s="972"/>
      <c r="M48" s="973"/>
      <c r="N48" s="392"/>
    </row>
    <row r="49" spans="1:14" ht="35.1" customHeight="1">
      <c r="A49" s="54">
        <v>3</v>
      </c>
      <c r="B49" s="971"/>
      <c r="C49" s="982"/>
      <c r="D49" s="972"/>
      <c r="E49" s="972"/>
      <c r="F49" s="972"/>
      <c r="G49" s="972"/>
      <c r="H49" s="972"/>
      <c r="I49" s="972"/>
      <c r="J49" s="972"/>
      <c r="K49" s="972"/>
      <c r="L49" s="972"/>
      <c r="M49" s="973"/>
      <c r="N49" s="392"/>
    </row>
    <row r="50" spans="1:14" ht="35.1" customHeight="1">
      <c r="A50" s="54">
        <v>4</v>
      </c>
      <c r="B50" s="971"/>
      <c r="C50" s="997"/>
      <c r="D50" s="998"/>
      <c r="E50" s="998"/>
      <c r="F50" s="998"/>
      <c r="G50" s="998"/>
      <c r="H50" s="998"/>
      <c r="I50" s="998"/>
      <c r="J50" s="998"/>
      <c r="K50" s="998"/>
      <c r="L50" s="998"/>
      <c r="M50" s="999"/>
      <c r="N50" s="392"/>
    </row>
    <row r="51" spans="1:14" s="22" customFormat="1" ht="17.25" customHeight="1">
      <c r="B51" s="971"/>
      <c r="C51" s="1000" t="s">
        <v>466</v>
      </c>
      <c r="D51" s="1001"/>
      <c r="E51" s="1001"/>
      <c r="F51" s="1001"/>
      <c r="G51" s="1001"/>
      <c r="H51" s="1001"/>
      <c r="I51" s="1001"/>
      <c r="J51" s="1001"/>
      <c r="K51" s="1001"/>
      <c r="L51" s="1001"/>
      <c r="M51" s="1002"/>
      <c r="N51" s="452"/>
    </row>
    <row r="52" spans="1:14" s="22" customFormat="1" ht="17.25" customHeight="1">
      <c r="A52" s="22">
        <v>1</v>
      </c>
      <c r="B52" s="971"/>
      <c r="C52" s="996"/>
      <c r="D52" s="984"/>
      <c r="E52" s="984"/>
      <c r="F52" s="984"/>
      <c r="G52" s="984"/>
      <c r="H52" s="984"/>
      <c r="I52" s="984"/>
      <c r="J52" s="984"/>
      <c r="K52" s="984"/>
      <c r="L52" s="984"/>
      <c r="M52" s="985"/>
      <c r="N52" s="887"/>
    </row>
    <row r="53" spans="1:14" s="22" customFormat="1" ht="17.25" customHeight="1">
      <c r="A53" s="22">
        <v>2</v>
      </c>
      <c r="B53" s="971"/>
      <c r="C53" s="982"/>
      <c r="D53" s="972"/>
      <c r="E53" s="972"/>
      <c r="F53" s="972"/>
      <c r="G53" s="972"/>
      <c r="H53" s="972"/>
      <c r="I53" s="972"/>
      <c r="J53" s="972"/>
      <c r="K53" s="972"/>
      <c r="L53" s="972"/>
      <c r="M53" s="973"/>
      <c r="N53" s="887"/>
    </row>
    <row r="54" spans="1:14" s="22" customFormat="1" ht="17.25" customHeight="1">
      <c r="A54" s="22">
        <v>3</v>
      </c>
      <c r="B54" s="971"/>
      <c r="C54" s="982"/>
      <c r="D54" s="972"/>
      <c r="E54" s="972"/>
      <c r="F54" s="972"/>
      <c r="G54" s="972"/>
      <c r="H54" s="972"/>
      <c r="I54" s="972"/>
      <c r="J54" s="972"/>
      <c r="K54" s="972"/>
      <c r="L54" s="972"/>
      <c r="M54" s="973"/>
      <c r="N54" s="887"/>
    </row>
    <row r="55" spans="1:14" s="22" customFormat="1" ht="17.25" customHeight="1">
      <c r="A55" s="22">
        <v>4</v>
      </c>
      <c r="B55" s="995"/>
      <c r="C55" s="997"/>
      <c r="D55" s="998"/>
      <c r="E55" s="998"/>
      <c r="F55" s="998"/>
      <c r="G55" s="998"/>
      <c r="H55" s="998"/>
      <c r="I55" s="998"/>
      <c r="J55" s="998"/>
      <c r="K55" s="998"/>
      <c r="L55" s="998"/>
      <c r="M55" s="999"/>
      <c r="N55" s="887"/>
    </row>
    <row r="56" spans="1:14" s="22" customFormat="1" ht="17.25" customHeight="1">
      <c r="B56" s="1024" t="s">
        <v>467</v>
      </c>
      <c r="C56" s="1025"/>
      <c r="D56" s="1026"/>
      <c r="E56" s="1030" t="s">
        <v>468</v>
      </c>
      <c r="F56" s="1030"/>
      <c r="G56" s="1030" t="s">
        <v>469</v>
      </c>
      <c r="H56" s="1030"/>
      <c r="I56" s="1030" t="s">
        <v>470</v>
      </c>
      <c r="J56" s="1030"/>
      <c r="K56" s="1030"/>
      <c r="L56" s="1030"/>
      <c r="M56" s="1031"/>
      <c r="N56" s="453"/>
    </row>
    <row r="57" spans="1:14" s="22" customFormat="1" ht="35.25" customHeight="1">
      <c r="A57" s="22">
        <v>1</v>
      </c>
      <c r="B57" s="1027"/>
      <c r="C57" s="1028"/>
      <c r="D57" s="1029"/>
      <c r="E57" s="1032"/>
      <c r="F57" s="1032"/>
      <c r="G57" s="1033"/>
      <c r="H57" s="1033"/>
      <c r="I57" s="1034"/>
      <c r="J57" s="1034"/>
      <c r="K57" s="1034"/>
      <c r="L57" s="1034"/>
      <c r="M57" s="1035"/>
      <c r="N57" s="454" t="s">
        <v>471</v>
      </c>
    </row>
    <row r="58" spans="1:14" s="22" customFormat="1" ht="17.25" customHeight="1">
      <c r="A58" s="22">
        <v>1</v>
      </c>
      <c r="B58" s="1012" t="s">
        <v>472</v>
      </c>
      <c r="C58" s="1013"/>
      <c r="D58" s="1014"/>
      <c r="E58" s="1018"/>
      <c r="F58" s="1019"/>
      <c r="G58" s="1019"/>
      <c r="H58" s="1019"/>
      <c r="I58" s="1019"/>
      <c r="J58" s="1019"/>
      <c r="K58" s="1019"/>
      <c r="L58" s="1019"/>
      <c r="M58" s="1020"/>
      <c r="N58" s="453"/>
    </row>
    <row r="59" spans="1:14" s="22" customFormat="1" ht="17.25" customHeight="1" thickBot="1">
      <c r="A59" s="22">
        <v>2</v>
      </c>
      <c r="B59" s="1015"/>
      <c r="C59" s="1016"/>
      <c r="D59" s="1017"/>
      <c r="E59" s="1021"/>
      <c r="F59" s="1022"/>
      <c r="G59" s="1022"/>
      <c r="H59" s="1022"/>
      <c r="I59" s="1022"/>
      <c r="J59" s="1022"/>
      <c r="K59" s="1022"/>
      <c r="L59" s="1022"/>
      <c r="M59" s="1023"/>
      <c r="N59" s="453"/>
    </row>
    <row r="60" spans="1:14" s="22" customFormat="1" ht="18.75" customHeight="1">
      <c r="B60" s="25" t="s">
        <v>135</v>
      </c>
      <c r="C60" s="25"/>
      <c r="D60" s="25"/>
      <c r="E60" s="25"/>
      <c r="F60" s="25"/>
      <c r="G60" s="25"/>
      <c r="H60" s="25"/>
      <c r="I60" s="25"/>
      <c r="J60" s="25"/>
      <c r="K60" s="25"/>
      <c r="L60" s="25"/>
      <c r="M60" s="25"/>
    </row>
    <row r="61" spans="1:14" s="22" customFormat="1" ht="18.75" customHeight="1"/>
    <row r="62" spans="1:14" s="22" customFormat="1" ht="18.75" customHeight="1">
      <c r="B62" s="455" t="s">
        <v>473</v>
      </c>
    </row>
    <row r="63" spans="1:14" s="22" customFormat="1" ht="18.75" customHeight="1">
      <c r="B63" s="456" t="s">
        <v>474</v>
      </c>
      <c r="E63" s="131"/>
      <c r="F63" s="131"/>
      <c r="G63" s="456"/>
    </row>
    <row r="64" spans="1:14" s="22" customFormat="1" ht="18.75" customHeight="1">
      <c r="B64" s="456" t="s">
        <v>475</v>
      </c>
      <c r="G64" s="456"/>
    </row>
    <row r="65" spans="2:7" s="22" customFormat="1" ht="18.75" customHeight="1">
      <c r="B65" s="456" t="s">
        <v>476</v>
      </c>
      <c r="G65" s="456"/>
    </row>
    <row r="66" spans="2:7" s="22" customFormat="1" ht="18.75" customHeight="1">
      <c r="B66" s="456" t="s">
        <v>477</v>
      </c>
      <c r="G66" s="456"/>
    </row>
    <row r="67" spans="2:7" s="22" customFormat="1" ht="18.75" customHeight="1">
      <c r="B67" s="456" t="s">
        <v>478</v>
      </c>
      <c r="G67" s="456"/>
    </row>
    <row r="68" spans="2:7" s="22" customFormat="1" ht="18.75" customHeight="1"/>
  </sheetData>
  <mergeCells count="36">
    <mergeCell ref="B58:D59"/>
    <mergeCell ref="E58:M59"/>
    <mergeCell ref="B56:D57"/>
    <mergeCell ref="E56:F56"/>
    <mergeCell ref="G56:H56"/>
    <mergeCell ref="I56:M56"/>
    <mergeCell ref="E57:F57"/>
    <mergeCell ref="G57:H57"/>
    <mergeCell ref="I57:M57"/>
    <mergeCell ref="N5:N6"/>
    <mergeCell ref="N7:N8"/>
    <mergeCell ref="N15:N16"/>
    <mergeCell ref="N9:N10"/>
    <mergeCell ref="B46:B55"/>
    <mergeCell ref="C52:M55"/>
    <mergeCell ref="C51:M51"/>
    <mergeCell ref="C10:C13"/>
    <mergeCell ref="N52:N55"/>
    <mergeCell ref="C14:M14"/>
    <mergeCell ref="C15:M18"/>
    <mergeCell ref="C19:D19"/>
    <mergeCell ref="C46:M46"/>
    <mergeCell ref="C47:M50"/>
    <mergeCell ref="L1:M1"/>
    <mergeCell ref="B3:D3"/>
    <mergeCell ref="E3:H3"/>
    <mergeCell ref="J3:M3"/>
    <mergeCell ref="C4:M4"/>
    <mergeCell ref="B4:B45"/>
    <mergeCell ref="D10:M13"/>
    <mergeCell ref="C20:M20"/>
    <mergeCell ref="E19:F19"/>
    <mergeCell ref="H19:I19"/>
    <mergeCell ref="C21:M45"/>
    <mergeCell ref="D5:M9"/>
    <mergeCell ref="C5:C9"/>
  </mergeCells>
  <phoneticPr fontId="4"/>
  <dataValidations count="6">
    <dataValidation type="textLength" operator="lessThanOrEqual" allowBlank="1" showInputMessage="1" showErrorMessage="1" errorTitle="字数超過" error="300字・6行以内でご記入ください。" sqref="C5 C10:C12" xr:uid="{00000000-0002-0000-0400-000000000000}">
      <formula1>300</formula1>
    </dataValidation>
    <dataValidation operator="lessThanOrEqual" allowBlank="1" showInputMessage="1" showErrorMessage="1" errorTitle="字数超過" error="200字・4行以下で入力してください。" sqref="C46 C47:M50 C51" xr:uid="{00000000-0002-0000-0400-000001000000}"/>
    <dataValidation type="textLength" operator="lessThanOrEqual" allowBlank="1" showInputMessage="1" showErrorMessage="1" errorTitle="字数超過" error="200字・４行以内でご記入ください。" sqref="E58:M59" xr:uid="{13E9B5F4-2D83-4E2B-9670-D092EC8A2B69}">
      <formula1>200</formula1>
    </dataValidation>
    <dataValidation type="whole" imeMode="halfAlpha" operator="greaterThanOrEqual" allowBlank="1" showInputMessage="1" showErrorMessage="1" error="半角数字で入力してください。" sqref="M19" xr:uid="{1082A292-B490-4A89-BC87-9C30667D4812}">
      <formula1>0</formula1>
    </dataValidation>
    <dataValidation type="list" allowBlank="1" showInputMessage="1" showErrorMessage="1" sqref="E57:F57" xr:uid="{AAAAB8C5-3907-467B-B6E7-A7CA9CD342AF}">
      <formula1>$B$64:$B$67</formula1>
    </dataValidation>
    <dataValidation imeMode="hiragana" operator="lessThanOrEqual" allowBlank="1" showInputMessage="1" showErrorMessage="1" errorTitle="字数超過" error="200字・4行以下で入力してください。" sqref="C52:M55" xr:uid="{4EE97442-2133-4542-A212-8EFE640E545C}"/>
  </dataValidations>
  <pageMargins left="1.1023622047244095" right="0.70866141732283472" top="0.39370078740157483" bottom="0.39370078740157483" header="0" footer="0.19685039370078741"/>
  <pageSetup paperSize="9" scale="47" orientation="portrait" r:id="rId1"/>
  <headerFooter scaleWithDoc="0" alignWithMargins="0">
    <oddFooter>&amp;R&amp;"ＭＳ ゴシック,標準"&amp;12整理番号：（事務局記入欄）</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03B78-995E-4D6D-B2BF-17A2C1565933}">
  <sheetPr>
    <pageSetUpPr fitToPage="1"/>
  </sheetPr>
  <dimension ref="A1:S221"/>
  <sheetViews>
    <sheetView view="pageBreakPreview" topLeftCell="A194" zoomScale="60" zoomScaleNormal="60" workbookViewId="0">
      <selection activeCell="K1" sqref="K1"/>
    </sheetView>
  </sheetViews>
  <sheetFormatPr defaultColWidth="9" defaultRowHeight="18.75" customHeight="1"/>
  <cols>
    <col min="1" max="2" width="3.625" style="54" customWidth="1"/>
    <col min="3" max="3" width="8.625" style="54" customWidth="1"/>
    <col min="4" max="4" width="6.625" style="54" customWidth="1"/>
    <col min="5" max="6" width="10.625" style="54" customWidth="1"/>
    <col min="7" max="7" width="15.625" style="54" customWidth="1"/>
    <col min="8" max="9" width="10.625" style="54" customWidth="1"/>
    <col min="10" max="10" width="11.625" style="54" customWidth="1"/>
    <col min="11" max="11" width="45.625" style="54" customWidth="1"/>
    <col min="12" max="12" width="11.625" style="54" customWidth="1"/>
    <col min="13" max="13" width="10.625" style="54" customWidth="1"/>
    <col min="14" max="14" width="64" style="54" customWidth="1"/>
    <col min="15" max="16384" width="9" style="54"/>
  </cols>
  <sheetData>
    <row r="1" spans="1:19" s="22" customFormat="1" ht="26.1" customHeight="1">
      <c r="B1" s="311" t="s">
        <v>571</v>
      </c>
      <c r="L1" s="961"/>
      <c r="M1" s="961"/>
      <c r="N1" s="25"/>
    </row>
    <row r="2" spans="1:19" s="66" customFormat="1" ht="8.4499999999999993" customHeight="1" thickBot="1">
      <c r="L2" s="65"/>
      <c r="N2" s="25"/>
      <c r="S2" s="69"/>
    </row>
    <row r="3" spans="1:19" s="22" customFormat="1" ht="33.950000000000003" customHeight="1" thickBot="1">
      <c r="B3" s="962" t="s">
        <v>285</v>
      </c>
      <c r="C3" s="963"/>
      <c r="D3" s="963"/>
      <c r="E3" s="964" t="str">
        <f>IF(ISBLANK(総表!C15),"",総表!C15)</f>
        <v/>
      </c>
      <c r="F3" s="964"/>
      <c r="G3" s="964"/>
      <c r="H3" s="964"/>
      <c r="I3" s="312" t="s">
        <v>286</v>
      </c>
      <c r="J3" s="964" t="str">
        <f>IF(ISBLANK(総表!C31),"",総表!C31)</f>
        <v/>
      </c>
      <c r="K3" s="964"/>
      <c r="L3" s="964"/>
      <c r="M3" s="1036"/>
      <c r="N3" s="393" t="s">
        <v>303</v>
      </c>
    </row>
    <row r="4" spans="1:19" ht="18.75" customHeight="1">
      <c r="B4" s="1051" t="s">
        <v>35</v>
      </c>
      <c r="C4" s="1052"/>
      <c r="D4" s="1052"/>
      <c r="E4" s="1052"/>
      <c r="F4" s="1052"/>
      <c r="G4" s="1052"/>
      <c r="H4" s="1052"/>
      <c r="I4" s="1052"/>
      <c r="J4" s="1052"/>
      <c r="K4" s="1052"/>
      <c r="L4" s="1052"/>
      <c r="M4" s="1053"/>
      <c r="N4" s="211"/>
    </row>
    <row r="5" spans="1:19" ht="39.950000000000003" customHeight="1">
      <c r="A5" s="54">
        <v>1</v>
      </c>
      <c r="B5" s="1054" t="s">
        <v>305</v>
      </c>
      <c r="C5" s="1060">
        <f>交付申請書総表貼り付け欄!B69</f>
        <v>0</v>
      </c>
      <c r="D5" s="1061"/>
      <c r="E5" s="1061"/>
      <c r="F5" s="1061"/>
      <c r="G5" s="1061"/>
      <c r="H5" s="1061"/>
      <c r="I5" s="1061"/>
      <c r="J5" s="1061"/>
      <c r="K5" s="1061"/>
      <c r="L5" s="1061"/>
      <c r="M5" s="1062"/>
      <c r="N5" s="1147" t="s">
        <v>496</v>
      </c>
    </row>
    <row r="6" spans="1:19" ht="39.950000000000003" customHeight="1">
      <c r="A6" s="54">
        <v>2</v>
      </c>
      <c r="B6" s="1055"/>
      <c r="C6" s="1063"/>
      <c r="D6" s="1064"/>
      <c r="E6" s="1064"/>
      <c r="F6" s="1064"/>
      <c r="G6" s="1064"/>
      <c r="H6" s="1064"/>
      <c r="I6" s="1064"/>
      <c r="J6" s="1064"/>
      <c r="K6" s="1064"/>
      <c r="L6" s="1064"/>
      <c r="M6" s="1065"/>
      <c r="N6" s="1147"/>
    </row>
    <row r="7" spans="1:19" ht="39.950000000000003" customHeight="1">
      <c r="A7" s="54">
        <v>3</v>
      </c>
      <c r="B7" s="1055"/>
      <c r="C7" s="1063"/>
      <c r="D7" s="1064"/>
      <c r="E7" s="1064"/>
      <c r="F7" s="1064"/>
      <c r="G7" s="1064"/>
      <c r="H7" s="1064"/>
      <c r="I7" s="1064"/>
      <c r="J7" s="1064"/>
      <c r="K7" s="1064"/>
      <c r="L7" s="1064"/>
      <c r="M7" s="1065"/>
      <c r="N7" s="449"/>
    </row>
    <row r="8" spans="1:19" ht="39.950000000000003" customHeight="1">
      <c r="A8" s="54">
        <v>4</v>
      </c>
      <c r="B8" s="1055"/>
      <c r="C8" s="1063"/>
      <c r="D8" s="1064"/>
      <c r="E8" s="1064"/>
      <c r="F8" s="1064"/>
      <c r="G8" s="1064"/>
      <c r="H8" s="1064"/>
      <c r="I8" s="1064"/>
      <c r="J8" s="1064"/>
      <c r="K8" s="1064"/>
      <c r="L8" s="1064"/>
      <c r="M8" s="1065"/>
      <c r="N8" s="449"/>
    </row>
    <row r="9" spans="1:19" ht="39.950000000000003" customHeight="1">
      <c r="A9" s="54">
        <v>5</v>
      </c>
      <c r="B9" s="1056"/>
      <c r="C9" s="1066"/>
      <c r="D9" s="1067"/>
      <c r="E9" s="1067"/>
      <c r="F9" s="1067"/>
      <c r="G9" s="1067"/>
      <c r="H9" s="1067"/>
      <c r="I9" s="1067"/>
      <c r="J9" s="1067"/>
      <c r="K9" s="1067"/>
      <c r="L9" s="1067"/>
      <c r="M9" s="1068"/>
      <c r="N9" s="449"/>
    </row>
    <row r="10" spans="1:19" ht="50.1" customHeight="1">
      <c r="A10" s="54">
        <v>1</v>
      </c>
      <c r="B10" s="1057" t="s">
        <v>482</v>
      </c>
      <c r="C10" s="1060">
        <f>交付申請書総表貼り付け欄!B70</f>
        <v>0</v>
      </c>
      <c r="D10" s="1061"/>
      <c r="E10" s="1061"/>
      <c r="F10" s="1061"/>
      <c r="G10" s="1061"/>
      <c r="H10" s="1061"/>
      <c r="I10" s="1061"/>
      <c r="J10" s="1061"/>
      <c r="K10" s="1061"/>
      <c r="L10" s="1061"/>
      <c r="M10" s="1062"/>
      <c r="N10" s="449" t="s">
        <v>496</v>
      </c>
    </row>
    <row r="11" spans="1:19" ht="50.1" customHeight="1">
      <c r="A11" s="54">
        <v>2</v>
      </c>
      <c r="B11" s="1058"/>
      <c r="C11" s="1063"/>
      <c r="D11" s="1064"/>
      <c r="E11" s="1064"/>
      <c r="F11" s="1064"/>
      <c r="G11" s="1064"/>
      <c r="H11" s="1064"/>
      <c r="I11" s="1064"/>
      <c r="J11" s="1064"/>
      <c r="K11" s="1064"/>
      <c r="L11" s="1064"/>
      <c r="M11" s="1065"/>
      <c r="N11" s="390"/>
    </row>
    <row r="12" spans="1:19" ht="50.1" customHeight="1">
      <c r="A12" s="54">
        <v>3</v>
      </c>
      <c r="B12" s="1058"/>
      <c r="C12" s="1063"/>
      <c r="D12" s="1064"/>
      <c r="E12" s="1064"/>
      <c r="F12" s="1064"/>
      <c r="G12" s="1064"/>
      <c r="H12" s="1064"/>
      <c r="I12" s="1064"/>
      <c r="J12" s="1064"/>
      <c r="K12" s="1064"/>
      <c r="L12" s="1064"/>
      <c r="M12" s="1065"/>
      <c r="N12" s="391"/>
    </row>
    <row r="13" spans="1:19" ht="50.1" customHeight="1">
      <c r="A13" s="54">
        <v>4</v>
      </c>
      <c r="B13" s="1059"/>
      <c r="C13" s="1069"/>
      <c r="D13" s="1070"/>
      <c r="E13" s="1070"/>
      <c r="F13" s="1070"/>
      <c r="G13" s="1070"/>
      <c r="H13" s="1070"/>
      <c r="I13" s="1070"/>
      <c r="J13" s="1070"/>
      <c r="K13" s="1070"/>
      <c r="L13" s="1070"/>
      <c r="M13" s="1071"/>
      <c r="N13" s="391"/>
    </row>
    <row r="14" spans="1:19" s="22" customFormat="1" ht="19.5" customHeight="1">
      <c r="B14" s="461"/>
      <c r="C14" s="1044" t="s">
        <v>479</v>
      </c>
      <c r="D14" s="1044"/>
      <c r="E14" s="1044"/>
      <c r="F14" s="1044"/>
      <c r="G14" s="1044"/>
      <c r="H14" s="1044"/>
      <c r="I14" s="1044"/>
      <c r="J14" s="1044"/>
      <c r="K14" s="1044"/>
      <c r="L14" s="1044"/>
      <c r="M14" s="1045"/>
      <c r="N14" s="458"/>
    </row>
    <row r="15" spans="1:19" s="22" customFormat="1" ht="19.5" customHeight="1">
      <c r="B15" s="461"/>
      <c r="C15" s="1046"/>
      <c r="D15" s="1046"/>
      <c r="E15" s="1046"/>
      <c r="F15" s="1046"/>
      <c r="G15" s="1046"/>
      <c r="H15" s="1046"/>
      <c r="I15" s="1046"/>
      <c r="J15" s="1046"/>
      <c r="K15" s="1046"/>
      <c r="L15" s="1046"/>
      <c r="M15" s="1047"/>
      <c r="N15" s="458"/>
    </row>
    <row r="16" spans="1:19" s="22" customFormat="1" ht="19.5" customHeight="1">
      <c r="B16" s="461"/>
      <c r="C16" s="744"/>
      <c r="D16" s="744"/>
      <c r="E16" s="744"/>
      <c r="F16" s="744"/>
      <c r="G16" s="744"/>
      <c r="H16" s="744"/>
      <c r="I16" s="744"/>
      <c r="J16" s="744"/>
      <c r="K16" s="744"/>
      <c r="L16" s="744"/>
      <c r="M16" s="1048"/>
      <c r="N16" s="458"/>
    </row>
    <row r="17" spans="2:14" s="22" customFormat="1" ht="19.5" customHeight="1">
      <c r="B17" s="461"/>
      <c r="C17" s="744"/>
      <c r="D17" s="744"/>
      <c r="E17" s="744"/>
      <c r="F17" s="744"/>
      <c r="G17" s="744"/>
      <c r="H17" s="744"/>
      <c r="I17" s="744"/>
      <c r="J17" s="744"/>
      <c r="K17" s="744"/>
      <c r="L17" s="744"/>
      <c r="M17" s="1048"/>
      <c r="N17" s="458"/>
    </row>
    <row r="18" spans="2:14" s="22" customFormat="1" ht="19.5" customHeight="1">
      <c r="B18" s="461"/>
      <c r="C18" s="744"/>
      <c r="D18" s="744"/>
      <c r="E18" s="744"/>
      <c r="F18" s="744"/>
      <c r="G18" s="744"/>
      <c r="H18" s="744"/>
      <c r="I18" s="744"/>
      <c r="J18" s="744"/>
      <c r="K18" s="744"/>
      <c r="L18" s="744"/>
      <c r="M18" s="1048"/>
      <c r="N18" s="458"/>
    </row>
    <row r="19" spans="2:14" s="22" customFormat="1" ht="19.5" customHeight="1">
      <c r="B19" s="461"/>
      <c r="C19" s="744"/>
      <c r="D19" s="744"/>
      <c r="E19" s="744"/>
      <c r="F19" s="744"/>
      <c r="G19" s="744"/>
      <c r="H19" s="744"/>
      <c r="I19" s="744"/>
      <c r="J19" s="744"/>
      <c r="K19" s="744"/>
      <c r="L19" s="744"/>
      <c r="M19" s="1048"/>
      <c r="N19" s="458"/>
    </row>
    <row r="20" spans="2:14" s="22" customFormat="1" ht="19.5" customHeight="1">
      <c r="B20" s="461"/>
      <c r="C20" s="744"/>
      <c r="D20" s="744"/>
      <c r="E20" s="744"/>
      <c r="F20" s="744"/>
      <c r="G20" s="744"/>
      <c r="H20" s="744"/>
      <c r="I20" s="744"/>
      <c r="J20" s="744"/>
      <c r="K20" s="744"/>
      <c r="L20" s="744"/>
      <c r="M20" s="1048"/>
      <c r="N20" s="458"/>
    </row>
    <row r="21" spans="2:14" s="22" customFormat="1" ht="19.5" customHeight="1">
      <c r="B21" s="461"/>
      <c r="C21" s="1072"/>
      <c r="D21" s="1072"/>
      <c r="E21" s="1072"/>
      <c r="F21" s="1072"/>
      <c r="G21" s="1072"/>
      <c r="H21" s="1072"/>
      <c r="I21" s="1072"/>
      <c r="J21" s="1072"/>
      <c r="K21" s="1072"/>
      <c r="L21" s="1072"/>
      <c r="M21" s="1073"/>
      <c r="N21" s="459"/>
    </row>
    <row r="22" spans="2:14" s="22" customFormat="1" ht="19.5" customHeight="1">
      <c r="B22" s="461"/>
      <c r="C22" s="1044" t="s">
        <v>480</v>
      </c>
      <c r="D22" s="1044"/>
      <c r="E22" s="1044"/>
      <c r="F22" s="1044"/>
      <c r="G22" s="1044"/>
      <c r="H22" s="1044"/>
      <c r="I22" s="1044"/>
      <c r="J22" s="1044"/>
      <c r="K22" s="1044"/>
      <c r="L22" s="1044"/>
      <c r="M22" s="1045"/>
      <c r="N22" s="458"/>
    </row>
    <row r="23" spans="2:14" s="22" customFormat="1" ht="19.5" customHeight="1">
      <c r="B23" s="461"/>
      <c r="C23" s="1046"/>
      <c r="D23" s="1046"/>
      <c r="E23" s="1046"/>
      <c r="F23" s="1046"/>
      <c r="G23" s="1046"/>
      <c r="H23" s="1046"/>
      <c r="I23" s="1046"/>
      <c r="J23" s="1046"/>
      <c r="K23" s="1046"/>
      <c r="L23" s="1046"/>
      <c r="M23" s="1047"/>
      <c r="N23" s="458"/>
    </row>
    <row r="24" spans="2:14" s="22" customFormat="1" ht="19.5" customHeight="1">
      <c r="B24" s="461"/>
      <c r="C24" s="744"/>
      <c r="D24" s="744"/>
      <c r="E24" s="744"/>
      <c r="F24" s="744"/>
      <c r="G24" s="744"/>
      <c r="H24" s="744"/>
      <c r="I24" s="744"/>
      <c r="J24" s="744"/>
      <c r="K24" s="744"/>
      <c r="L24" s="744"/>
      <c r="M24" s="1048"/>
      <c r="N24" s="458"/>
    </row>
    <row r="25" spans="2:14" s="22" customFormat="1" ht="19.5" customHeight="1">
      <c r="B25" s="461"/>
      <c r="C25" s="744"/>
      <c r="D25" s="744"/>
      <c r="E25" s="744"/>
      <c r="F25" s="744"/>
      <c r="G25" s="744"/>
      <c r="H25" s="744"/>
      <c r="I25" s="744"/>
      <c r="J25" s="744"/>
      <c r="K25" s="744"/>
      <c r="L25" s="744"/>
      <c r="M25" s="1048"/>
      <c r="N25" s="458"/>
    </row>
    <row r="26" spans="2:14" s="22" customFormat="1" ht="19.5" customHeight="1">
      <c r="B26" s="461"/>
      <c r="C26" s="744"/>
      <c r="D26" s="744"/>
      <c r="E26" s="744"/>
      <c r="F26" s="744"/>
      <c r="G26" s="744"/>
      <c r="H26" s="744"/>
      <c r="I26" s="744"/>
      <c r="J26" s="744"/>
      <c r="K26" s="744"/>
      <c r="L26" s="744"/>
      <c r="M26" s="1048"/>
      <c r="N26" s="458"/>
    </row>
    <row r="27" spans="2:14" s="22" customFormat="1" ht="19.5" customHeight="1">
      <c r="B27" s="461"/>
      <c r="C27" s="744"/>
      <c r="D27" s="744"/>
      <c r="E27" s="744"/>
      <c r="F27" s="744"/>
      <c r="G27" s="744"/>
      <c r="H27" s="744"/>
      <c r="I27" s="744"/>
      <c r="J27" s="744"/>
      <c r="K27" s="744"/>
      <c r="L27" s="744"/>
      <c r="M27" s="1048"/>
      <c r="N27" s="458"/>
    </row>
    <row r="28" spans="2:14" s="22" customFormat="1" ht="19.5" customHeight="1">
      <c r="B28" s="461"/>
      <c r="C28" s="744"/>
      <c r="D28" s="744"/>
      <c r="E28" s="744"/>
      <c r="F28" s="744"/>
      <c r="G28" s="744"/>
      <c r="H28" s="744"/>
      <c r="I28" s="744"/>
      <c r="J28" s="744"/>
      <c r="K28" s="744"/>
      <c r="L28" s="744"/>
      <c r="M28" s="1048"/>
      <c r="N28" s="458"/>
    </row>
    <row r="29" spans="2:14" s="22" customFormat="1" ht="19.5" customHeight="1">
      <c r="B29" s="461"/>
      <c r="C29" s="1072"/>
      <c r="D29" s="1072"/>
      <c r="E29" s="1072"/>
      <c r="F29" s="1072"/>
      <c r="G29" s="1072"/>
      <c r="H29" s="1072"/>
      <c r="I29" s="1072"/>
      <c r="J29" s="1072"/>
      <c r="K29" s="1072"/>
      <c r="L29" s="1072"/>
      <c r="M29" s="1073"/>
      <c r="N29" s="458"/>
    </row>
    <row r="30" spans="2:14" s="22" customFormat="1" ht="19.5" customHeight="1">
      <c r="B30" s="461"/>
      <c r="C30" s="1044" t="s">
        <v>481</v>
      </c>
      <c r="D30" s="1044"/>
      <c r="E30" s="1044"/>
      <c r="F30" s="1044"/>
      <c r="G30" s="1044"/>
      <c r="H30" s="1044"/>
      <c r="I30" s="1044"/>
      <c r="J30" s="1044"/>
      <c r="K30" s="1044"/>
      <c r="L30" s="1044"/>
      <c r="M30" s="1045"/>
      <c r="N30" s="458"/>
    </row>
    <row r="31" spans="2:14" s="22" customFormat="1" ht="19.5" customHeight="1">
      <c r="B31" s="461"/>
      <c r="C31" s="1046"/>
      <c r="D31" s="1046"/>
      <c r="E31" s="1046"/>
      <c r="F31" s="1046"/>
      <c r="G31" s="1046"/>
      <c r="H31" s="1046"/>
      <c r="I31" s="1046"/>
      <c r="J31" s="1046"/>
      <c r="K31" s="1046"/>
      <c r="L31" s="1046"/>
      <c r="M31" s="1047"/>
      <c r="N31" s="460"/>
    </row>
    <row r="32" spans="2:14" s="22" customFormat="1" ht="19.5" customHeight="1">
      <c r="B32" s="461"/>
      <c r="C32" s="744"/>
      <c r="D32" s="744"/>
      <c r="E32" s="744"/>
      <c r="F32" s="744"/>
      <c r="G32" s="744"/>
      <c r="H32" s="744"/>
      <c r="I32" s="744"/>
      <c r="J32" s="744"/>
      <c r="K32" s="744"/>
      <c r="L32" s="744"/>
      <c r="M32" s="1048"/>
      <c r="N32" s="460"/>
    </row>
    <row r="33" spans="1:14" s="22" customFormat="1" ht="19.5" customHeight="1">
      <c r="B33" s="461"/>
      <c r="C33" s="744"/>
      <c r="D33" s="744"/>
      <c r="E33" s="744"/>
      <c r="F33" s="744"/>
      <c r="G33" s="744"/>
      <c r="H33" s="744"/>
      <c r="I33" s="744"/>
      <c r="J33" s="744"/>
      <c r="K33" s="744"/>
      <c r="L33" s="744"/>
      <c r="M33" s="1048"/>
    </row>
    <row r="34" spans="1:14" s="22" customFormat="1" ht="19.5" customHeight="1">
      <c r="B34" s="461"/>
      <c r="C34" s="744"/>
      <c r="D34" s="744"/>
      <c r="E34" s="744"/>
      <c r="F34" s="744"/>
      <c r="G34" s="744"/>
      <c r="H34" s="744"/>
      <c r="I34" s="744"/>
      <c r="J34" s="744"/>
      <c r="K34" s="744"/>
      <c r="L34" s="744"/>
      <c r="M34" s="1048"/>
      <c r="N34" s="64"/>
    </row>
    <row r="35" spans="1:14" s="22" customFormat="1" ht="19.5" customHeight="1">
      <c r="B35" s="461"/>
      <c r="C35" s="744"/>
      <c r="D35" s="744"/>
      <c r="E35" s="744"/>
      <c r="F35" s="744"/>
      <c r="G35" s="744"/>
      <c r="H35" s="744"/>
      <c r="I35" s="744"/>
      <c r="J35" s="744"/>
      <c r="K35" s="744"/>
      <c r="L35" s="744"/>
      <c r="M35" s="1048"/>
      <c r="N35" s="64"/>
    </row>
    <row r="36" spans="1:14" s="22" customFormat="1" ht="19.5" customHeight="1">
      <c r="B36" s="461"/>
      <c r="C36" s="744"/>
      <c r="D36" s="744"/>
      <c r="E36" s="744"/>
      <c r="F36" s="744"/>
      <c r="G36" s="744"/>
      <c r="H36" s="744"/>
      <c r="I36" s="744"/>
      <c r="J36" s="744"/>
      <c r="K36" s="744"/>
      <c r="L36" s="744"/>
      <c r="M36" s="1048"/>
      <c r="N36" s="64"/>
    </row>
    <row r="37" spans="1:14" s="22" customFormat="1" ht="19.5" customHeight="1" thickBot="1">
      <c r="B37" s="466"/>
      <c r="C37" s="1049"/>
      <c r="D37" s="1049"/>
      <c r="E37" s="1049"/>
      <c r="F37" s="1049"/>
      <c r="G37" s="1049"/>
      <c r="H37" s="1049"/>
      <c r="I37" s="1049"/>
      <c r="J37" s="1049"/>
      <c r="K37" s="1049"/>
      <c r="L37" s="1049"/>
      <c r="M37" s="1050"/>
      <c r="N37" s="64"/>
    </row>
    <row r="38" spans="1:14" s="22" customFormat="1" ht="19.5" customHeight="1">
      <c r="B38" s="463"/>
      <c r="C38" s="27"/>
      <c r="D38" s="27"/>
      <c r="E38" s="27"/>
      <c r="F38" s="27"/>
      <c r="G38" s="27"/>
      <c r="H38" s="27"/>
      <c r="I38" s="27"/>
      <c r="J38" s="27"/>
      <c r="K38" s="27"/>
      <c r="L38" s="27"/>
      <c r="M38" s="27"/>
      <c r="N38" s="64"/>
    </row>
    <row r="39" spans="1:14" ht="18" thickBot="1">
      <c r="B39" s="463"/>
      <c r="C39" s="464"/>
      <c r="D39" s="417"/>
      <c r="E39" s="417"/>
      <c r="F39" s="417"/>
      <c r="G39" s="417"/>
      <c r="H39" s="417"/>
      <c r="I39" s="417"/>
      <c r="J39" s="417"/>
      <c r="K39" s="417"/>
      <c r="L39" s="417"/>
      <c r="M39" s="417"/>
      <c r="N39" s="462"/>
    </row>
    <row r="40" spans="1:14" ht="18.75" customHeight="1">
      <c r="B40" s="1079" t="s">
        <v>142</v>
      </c>
      <c r="C40" s="1080"/>
      <c r="D40" s="1080"/>
      <c r="E40" s="1080"/>
      <c r="F40" s="1080"/>
      <c r="G40" s="1080"/>
      <c r="H40" s="1080"/>
      <c r="I40" s="1080"/>
      <c r="J40" s="1080"/>
      <c r="K40" s="1080"/>
      <c r="L40" s="1080"/>
      <c r="M40" s="1081"/>
      <c r="N40" s="211"/>
    </row>
    <row r="41" spans="1:14" ht="39.950000000000003" customHeight="1">
      <c r="A41" s="54">
        <v>1</v>
      </c>
      <c r="B41" s="461"/>
      <c r="C41" s="1037">
        <f>交付申請書総表貼り付け欄!B71</f>
        <v>0</v>
      </c>
      <c r="D41" s="1074"/>
      <c r="E41" s="1074"/>
      <c r="F41" s="1074"/>
      <c r="G41" s="1074"/>
      <c r="H41" s="1074"/>
      <c r="I41" s="1074"/>
      <c r="J41" s="1074"/>
      <c r="K41" s="1074"/>
      <c r="L41" s="1074"/>
      <c r="M41" s="1075"/>
      <c r="N41" s="888" t="s">
        <v>497</v>
      </c>
    </row>
    <row r="42" spans="1:14" ht="39.950000000000003" customHeight="1">
      <c r="A42" s="54">
        <v>2</v>
      </c>
      <c r="B42" s="461"/>
      <c r="C42" s="1037"/>
      <c r="D42" s="1074"/>
      <c r="E42" s="1074"/>
      <c r="F42" s="1074"/>
      <c r="G42" s="1074"/>
      <c r="H42" s="1074"/>
      <c r="I42" s="1074"/>
      <c r="J42" s="1074"/>
      <c r="K42" s="1074"/>
      <c r="L42" s="1074"/>
      <c r="M42" s="1075"/>
      <c r="N42" s="888"/>
    </row>
    <row r="43" spans="1:14" ht="39.950000000000003" customHeight="1">
      <c r="A43" s="54">
        <v>3</v>
      </c>
      <c r="B43" s="461"/>
      <c r="C43" s="1037"/>
      <c r="D43" s="1074"/>
      <c r="E43" s="1074"/>
      <c r="F43" s="1074"/>
      <c r="G43" s="1074"/>
      <c r="H43" s="1074"/>
      <c r="I43" s="1074"/>
      <c r="J43" s="1074"/>
      <c r="K43" s="1074"/>
      <c r="L43" s="1074"/>
      <c r="M43" s="1075"/>
      <c r="N43" s="407"/>
    </row>
    <row r="44" spans="1:14" ht="39.950000000000003" customHeight="1">
      <c r="A44" s="54">
        <v>4</v>
      </c>
      <c r="B44" s="461"/>
      <c r="C44" s="1037"/>
      <c r="D44" s="1074"/>
      <c r="E44" s="1074"/>
      <c r="F44" s="1074"/>
      <c r="G44" s="1074"/>
      <c r="H44" s="1074"/>
      <c r="I44" s="1074"/>
      <c r="J44" s="1074"/>
      <c r="K44" s="1074"/>
      <c r="L44" s="1074"/>
      <c r="M44" s="1075"/>
      <c r="N44" s="449"/>
    </row>
    <row r="45" spans="1:14" s="22" customFormat="1" ht="19.5" customHeight="1">
      <c r="B45" s="1098" t="s">
        <v>483</v>
      </c>
      <c r="C45" s="1044" t="s">
        <v>484</v>
      </c>
      <c r="D45" s="1044"/>
      <c r="E45" s="1044"/>
      <c r="F45" s="1044"/>
      <c r="G45" s="1044"/>
      <c r="H45" s="1044"/>
      <c r="I45" s="1044"/>
      <c r="J45" s="1044"/>
      <c r="K45" s="1044"/>
      <c r="L45" s="1044"/>
      <c r="M45" s="1045"/>
      <c r="N45" s="449"/>
    </row>
    <row r="46" spans="1:14" s="22" customFormat="1" ht="19.5" customHeight="1">
      <c r="A46" s="457"/>
      <c r="B46" s="1099"/>
      <c r="C46" s="1046"/>
      <c r="D46" s="1046"/>
      <c r="E46" s="1046"/>
      <c r="F46" s="1046"/>
      <c r="G46" s="1046"/>
      <c r="H46" s="1046"/>
      <c r="I46" s="1046"/>
      <c r="J46" s="1046"/>
      <c r="K46" s="1046"/>
      <c r="L46" s="1046"/>
      <c r="M46" s="1047"/>
      <c r="N46" s="64"/>
    </row>
    <row r="47" spans="1:14" s="22" customFormat="1" ht="19.5" customHeight="1">
      <c r="A47" s="457"/>
      <c r="B47" s="1099"/>
      <c r="C47" s="744"/>
      <c r="D47" s="744"/>
      <c r="E47" s="744"/>
      <c r="F47" s="744"/>
      <c r="G47" s="744"/>
      <c r="H47" s="744"/>
      <c r="I47" s="744"/>
      <c r="J47" s="744"/>
      <c r="K47" s="744"/>
      <c r="L47" s="744"/>
      <c r="M47" s="1048"/>
      <c r="N47" s="64"/>
    </row>
    <row r="48" spans="1:14" s="22" customFormat="1" ht="19.5" customHeight="1">
      <c r="A48" s="457"/>
      <c r="B48" s="1099"/>
      <c r="C48" s="744"/>
      <c r="D48" s="744"/>
      <c r="E48" s="744"/>
      <c r="F48" s="744"/>
      <c r="G48" s="744"/>
      <c r="H48" s="744"/>
      <c r="I48" s="744"/>
      <c r="J48" s="744"/>
      <c r="K48" s="744"/>
      <c r="L48" s="744"/>
      <c r="M48" s="1048"/>
      <c r="N48" s="64"/>
    </row>
    <row r="49" spans="1:14" s="22" customFormat="1" ht="19.5" customHeight="1">
      <c r="A49" s="457"/>
      <c r="B49" s="1099"/>
      <c r="C49" s="744"/>
      <c r="D49" s="744"/>
      <c r="E49" s="744"/>
      <c r="F49" s="744"/>
      <c r="G49" s="744"/>
      <c r="H49" s="744"/>
      <c r="I49" s="744"/>
      <c r="J49" s="744"/>
      <c r="K49" s="744"/>
      <c r="L49" s="744"/>
      <c r="M49" s="1048"/>
      <c r="N49" s="64"/>
    </row>
    <row r="50" spans="1:14" s="22" customFormat="1" ht="19.5" customHeight="1">
      <c r="A50" s="457"/>
      <c r="B50" s="1099"/>
      <c r="C50" s="744"/>
      <c r="D50" s="744"/>
      <c r="E50" s="744"/>
      <c r="F50" s="744"/>
      <c r="G50" s="744"/>
      <c r="H50" s="744"/>
      <c r="I50" s="744"/>
      <c r="J50" s="744"/>
      <c r="K50" s="744"/>
      <c r="L50" s="744"/>
      <c r="M50" s="1048"/>
      <c r="N50" s="64"/>
    </row>
    <row r="51" spans="1:14" s="22" customFormat="1" ht="19.5" customHeight="1">
      <c r="A51" s="457"/>
      <c r="B51" s="1099"/>
      <c r="C51" s="744"/>
      <c r="D51" s="744"/>
      <c r="E51" s="744"/>
      <c r="F51" s="744"/>
      <c r="G51" s="744"/>
      <c r="H51" s="744"/>
      <c r="I51" s="744"/>
      <c r="J51" s="744"/>
      <c r="K51" s="744"/>
      <c r="L51" s="744"/>
      <c r="M51" s="1048"/>
      <c r="N51" s="64"/>
    </row>
    <row r="52" spans="1:14" s="22" customFormat="1" ht="19.5" customHeight="1">
      <c r="B52" s="1099"/>
      <c r="C52" s="1072"/>
      <c r="D52" s="1072"/>
      <c r="E52" s="1072"/>
      <c r="F52" s="1072"/>
      <c r="G52" s="1072"/>
      <c r="H52" s="1072"/>
      <c r="I52" s="1072"/>
      <c r="J52" s="1072"/>
      <c r="K52" s="1072"/>
      <c r="L52" s="1072"/>
      <c r="M52" s="1073"/>
      <c r="N52" s="64"/>
    </row>
    <row r="53" spans="1:14" s="22" customFormat="1" ht="19.5" customHeight="1">
      <c r="B53" s="1099"/>
      <c r="C53" s="1044" t="s">
        <v>485</v>
      </c>
      <c r="D53" s="1044"/>
      <c r="E53" s="1044"/>
      <c r="F53" s="1044"/>
      <c r="G53" s="1044"/>
      <c r="H53" s="1044"/>
      <c r="I53" s="1044"/>
      <c r="J53" s="1044"/>
      <c r="K53" s="1044"/>
      <c r="L53" s="1044"/>
      <c r="M53" s="1045"/>
    </row>
    <row r="54" spans="1:14" s="22" customFormat="1" ht="19.5" customHeight="1">
      <c r="A54" s="457"/>
      <c r="B54" s="1099"/>
      <c r="C54" s="1085"/>
      <c r="D54" s="1046"/>
      <c r="E54" s="1046"/>
      <c r="F54" s="1046"/>
      <c r="G54" s="1046"/>
      <c r="H54" s="1046"/>
      <c r="I54" s="1046"/>
      <c r="J54" s="1046"/>
      <c r="K54" s="1046"/>
      <c r="L54" s="1046"/>
      <c r="M54" s="1047"/>
    </row>
    <row r="55" spans="1:14" s="22" customFormat="1" ht="19.5" customHeight="1">
      <c r="A55" s="457"/>
      <c r="B55" s="1099"/>
      <c r="C55" s="1086"/>
      <c r="D55" s="744"/>
      <c r="E55" s="744"/>
      <c r="F55" s="744"/>
      <c r="G55" s="744"/>
      <c r="H55" s="744"/>
      <c r="I55" s="744"/>
      <c r="J55" s="744"/>
      <c r="K55" s="744"/>
      <c r="L55" s="744"/>
      <c r="M55" s="1048"/>
    </row>
    <row r="56" spans="1:14" s="22" customFormat="1" ht="19.5" customHeight="1">
      <c r="A56" s="457"/>
      <c r="B56" s="1099"/>
      <c r="C56" s="1086"/>
      <c r="D56" s="744"/>
      <c r="E56" s="744"/>
      <c r="F56" s="744"/>
      <c r="G56" s="744"/>
      <c r="H56" s="744"/>
      <c r="I56" s="744"/>
      <c r="J56" s="744"/>
      <c r="K56" s="744"/>
      <c r="L56" s="744"/>
      <c r="M56" s="1048"/>
      <c r="N56" s="64"/>
    </row>
    <row r="57" spans="1:14" s="22" customFormat="1" ht="19.5" customHeight="1">
      <c r="A57" s="457"/>
      <c r="B57" s="1099"/>
      <c r="C57" s="1086"/>
      <c r="D57" s="744"/>
      <c r="E57" s="744"/>
      <c r="F57" s="744"/>
      <c r="G57" s="744"/>
      <c r="H57" s="744"/>
      <c r="I57" s="744"/>
      <c r="J57" s="744"/>
      <c r="K57" s="744"/>
      <c r="L57" s="744"/>
      <c r="M57" s="1048"/>
      <c r="N57" s="64"/>
    </row>
    <row r="58" spans="1:14" s="22" customFormat="1" ht="19.5" customHeight="1">
      <c r="A58" s="457"/>
      <c r="B58" s="1099"/>
      <c r="C58" s="1086"/>
      <c r="D58" s="744"/>
      <c r="E58" s="744"/>
      <c r="F58" s="744"/>
      <c r="G58" s="744"/>
      <c r="H58" s="744"/>
      <c r="I58" s="744"/>
      <c r="J58" s="744"/>
      <c r="K58" s="744"/>
      <c r="L58" s="744"/>
      <c r="M58" s="1048"/>
      <c r="N58" s="64"/>
    </row>
    <row r="59" spans="1:14" s="22" customFormat="1" ht="19.5" customHeight="1">
      <c r="A59" s="457"/>
      <c r="B59" s="1099"/>
      <c r="C59" s="1086"/>
      <c r="D59" s="744"/>
      <c r="E59" s="744"/>
      <c r="F59" s="744"/>
      <c r="G59" s="744"/>
      <c r="H59" s="744"/>
      <c r="I59" s="744"/>
      <c r="J59" s="744"/>
      <c r="K59" s="744"/>
      <c r="L59" s="744"/>
      <c r="M59" s="1048"/>
      <c r="N59" s="64"/>
    </row>
    <row r="60" spans="1:14" s="22" customFormat="1" ht="19.5" customHeight="1">
      <c r="A60" s="457"/>
      <c r="B60" s="1099"/>
      <c r="C60" s="1087"/>
      <c r="D60" s="1072"/>
      <c r="E60" s="1072"/>
      <c r="F60" s="1072"/>
      <c r="G60" s="1072"/>
      <c r="H60" s="1072"/>
      <c r="I60" s="1072"/>
      <c r="J60" s="1072"/>
      <c r="K60" s="1072"/>
      <c r="L60" s="1072"/>
      <c r="M60" s="1073"/>
      <c r="N60" s="458"/>
    </row>
    <row r="61" spans="1:14" s="22" customFormat="1" ht="19.5" customHeight="1">
      <c r="A61" s="457"/>
      <c r="B61" s="1099"/>
      <c r="C61" s="1044" t="s">
        <v>481</v>
      </c>
      <c r="D61" s="1044"/>
      <c r="E61" s="1044"/>
      <c r="F61" s="1044"/>
      <c r="G61" s="1044"/>
      <c r="H61" s="1044"/>
      <c r="I61" s="1044"/>
      <c r="J61" s="1044"/>
      <c r="K61" s="1044"/>
      <c r="L61" s="1044"/>
      <c r="M61" s="1045"/>
      <c r="N61" s="460"/>
    </row>
    <row r="62" spans="1:14" s="22" customFormat="1" ht="19.5" customHeight="1">
      <c r="A62" s="457"/>
      <c r="B62" s="1099"/>
      <c r="C62" s="1046"/>
      <c r="D62" s="1046"/>
      <c r="E62" s="1046"/>
      <c r="F62" s="1046"/>
      <c r="G62" s="1046"/>
      <c r="H62" s="1046"/>
      <c r="I62" s="1046"/>
      <c r="J62" s="1046"/>
      <c r="K62" s="1046"/>
      <c r="L62" s="1046"/>
      <c r="M62" s="1047"/>
      <c r="N62" s="460"/>
    </row>
    <row r="63" spans="1:14" s="22" customFormat="1" ht="19.5" customHeight="1">
      <c r="A63" s="457"/>
      <c r="B63" s="1099"/>
      <c r="C63" s="744"/>
      <c r="D63" s="744"/>
      <c r="E63" s="744"/>
      <c r="F63" s="744"/>
      <c r="G63" s="744"/>
      <c r="H63" s="744"/>
      <c r="I63" s="744"/>
      <c r="J63" s="744"/>
      <c r="K63" s="744"/>
      <c r="L63" s="744"/>
      <c r="M63" s="1048"/>
    </row>
    <row r="64" spans="1:14" s="22" customFormat="1" ht="19.5" customHeight="1">
      <c r="A64" s="457"/>
      <c r="B64" s="1099"/>
      <c r="C64" s="744"/>
      <c r="D64" s="744"/>
      <c r="E64" s="744"/>
      <c r="F64" s="744"/>
      <c r="G64" s="744"/>
      <c r="H64" s="744"/>
      <c r="I64" s="744"/>
      <c r="J64" s="744"/>
      <c r="K64" s="744"/>
      <c r="L64" s="744"/>
      <c r="M64" s="1048"/>
    </row>
    <row r="65" spans="1:14" s="22" customFormat="1" ht="19.5" customHeight="1">
      <c r="A65" s="457"/>
      <c r="B65" s="1099"/>
      <c r="C65" s="744"/>
      <c r="D65" s="744"/>
      <c r="E65" s="744"/>
      <c r="F65" s="744"/>
      <c r="G65" s="744"/>
      <c r="H65" s="744"/>
      <c r="I65" s="744"/>
      <c r="J65" s="744"/>
      <c r="K65" s="744"/>
      <c r="L65" s="744"/>
      <c r="M65" s="1048"/>
      <c r="N65" s="64"/>
    </row>
    <row r="66" spans="1:14" s="22" customFormat="1" ht="19.5" customHeight="1">
      <c r="A66" s="457"/>
      <c r="B66" s="1099"/>
      <c r="C66" s="744"/>
      <c r="D66" s="744"/>
      <c r="E66" s="744"/>
      <c r="F66" s="744"/>
      <c r="G66" s="744"/>
      <c r="H66" s="744"/>
      <c r="I66" s="744"/>
      <c r="J66" s="744"/>
      <c r="K66" s="744"/>
      <c r="L66" s="744"/>
      <c r="M66" s="1048"/>
      <c r="N66" s="64"/>
    </row>
    <row r="67" spans="1:14" s="22" customFormat="1" ht="19.5" customHeight="1">
      <c r="A67" s="457"/>
      <c r="B67" s="1099"/>
      <c r="C67" s="744"/>
      <c r="D67" s="744"/>
      <c r="E67" s="744"/>
      <c r="F67" s="744"/>
      <c r="G67" s="744"/>
      <c r="H67" s="744"/>
      <c r="I67" s="744"/>
      <c r="J67" s="744"/>
      <c r="K67" s="744"/>
      <c r="L67" s="744"/>
      <c r="M67" s="1048"/>
      <c r="N67" s="64"/>
    </row>
    <row r="68" spans="1:14" s="22" customFormat="1" ht="19.5" customHeight="1" thickBot="1">
      <c r="B68" s="1100"/>
      <c r="C68" s="1049"/>
      <c r="D68" s="1049"/>
      <c r="E68" s="1049"/>
      <c r="F68" s="1049"/>
      <c r="G68" s="1049"/>
      <c r="H68" s="1049"/>
      <c r="I68" s="1049"/>
      <c r="J68" s="1049"/>
      <c r="K68" s="1049"/>
      <c r="L68" s="1049"/>
      <c r="M68" s="1050"/>
      <c r="N68" s="64"/>
    </row>
    <row r="69" spans="1:14" s="22" customFormat="1" ht="19.5" customHeight="1" thickBot="1">
      <c r="B69" s="483"/>
      <c r="C69" s="27"/>
      <c r="D69" s="27"/>
      <c r="E69" s="27"/>
      <c r="F69" s="27"/>
      <c r="G69" s="27"/>
      <c r="H69" s="27"/>
      <c r="I69" s="27"/>
      <c r="J69" s="27"/>
      <c r="K69" s="27"/>
      <c r="L69" s="27"/>
      <c r="M69" s="27"/>
      <c r="N69" s="64"/>
    </row>
    <row r="70" spans="1:14" s="22" customFormat="1" ht="18.75" customHeight="1">
      <c r="B70" s="1076" t="s">
        <v>321</v>
      </c>
      <c r="C70" s="1077"/>
      <c r="D70" s="1077"/>
      <c r="E70" s="1077"/>
      <c r="F70" s="1077"/>
      <c r="G70" s="1077"/>
      <c r="H70" s="1077"/>
      <c r="I70" s="1077"/>
      <c r="J70" s="1077"/>
      <c r="K70" s="1077"/>
      <c r="L70" s="1077"/>
      <c r="M70" s="1078"/>
      <c r="N70" s="384"/>
    </row>
    <row r="71" spans="1:14" s="22" customFormat="1" ht="35.1" customHeight="1">
      <c r="A71" s="22">
        <v>1</v>
      </c>
      <c r="B71" s="461"/>
      <c r="C71" s="1037">
        <f>交付申請書総表貼り付け欄!B73</f>
        <v>0</v>
      </c>
      <c r="D71" s="1038"/>
      <c r="E71" s="1038"/>
      <c r="F71" s="1038"/>
      <c r="G71" s="1038"/>
      <c r="H71" s="1038"/>
      <c r="I71" s="1038"/>
      <c r="J71" s="1038"/>
      <c r="K71" s="1038"/>
      <c r="L71" s="1038"/>
      <c r="M71" s="1039"/>
      <c r="N71" s="888" t="s">
        <v>497</v>
      </c>
    </row>
    <row r="72" spans="1:14" s="22" customFormat="1" ht="35.1" customHeight="1">
      <c r="A72" s="22">
        <v>2</v>
      </c>
      <c r="B72" s="461"/>
      <c r="C72" s="1037"/>
      <c r="D72" s="1038"/>
      <c r="E72" s="1038"/>
      <c r="F72" s="1038"/>
      <c r="G72" s="1038"/>
      <c r="H72" s="1038"/>
      <c r="I72" s="1038"/>
      <c r="J72" s="1038"/>
      <c r="K72" s="1038"/>
      <c r="L72" s="1038"/>
      <c r="M72" s="1039"/>
      <c r="N72" s="888"/>
    </row>
    <row r="73" spans="1:14" s="22" customFormat="1" ht="35.1" customHeight="1">
      <c r="A73" s="22">
        <v>3</v>
      </c>
      <c r="B73" s="461"/>
      <c r="C73" s="1040"/>
      <c r="D73" s="1038"/>
      <c r="E73" s="1038"/>
      <c r="F73" s="1038"/>
      <c r="G73" s="1038"/>
      <c r="H73" s="1038"/>
      <c r="I73" s="1038"/>
      <c r="J73" s="1038"/>
      <c r="K73" s="1038"/>
      <c r="L73" s="1038"/>
      <c r="M73" s="1039"/>
      <c r="N73" s="384"/>
    </row>
    <row r="74" spans="1:14" s="22" customFormat="1" ht="35.1" customHeight="1">
      <c r="A74" s="22">
        <v>4</v>
      </c>
      <c r="B74" s="461"/>
      <c r="C74" s="1041"/>
      <c r="D74" s="1042"/>
      <c r="E74" s="1042"/>
      <c r="F74" s="1042"/>
      <c r="G74" s="1042"/>
      <c r="H74" s="1042"/>
      <c r="I74" s="1042"/>
      <c r="J74" s="1042"/>
      <c r="K74" s="1042"/>
      <c r="L74" s="1042"/>
      <c r="M74" s="1043"/>
      <c r="N74" s="384"/>
    </row>
    <row r="75" spans="1:14" s="22" customFormat="1" ht="19.5" customHeight="1">
      <c r="B75" s="1098" t="s">
        <v>483</v>
      </c>
      <c r="C75" s="1082" t="s">
        <v>486</v>
      </c>
      <c r="D75" s="1083"/>
      <c r="E75" s="1083"/>
      <c r="F75" s="1083"/>
      <c r="G75" s="1083"/>
      <c r="H75" s="1083"/>
      <c r="I75" s="1083"/>
      <c r="J75" s="1083"/>
      <c r="K75" s="1083"/>
      <c r="L75" s="1083"/>
      <c r="M75" s="1084"/>
      <c r="N75" s="64"/>
    </row>
    <row r="76" spans="1:14" s="22" customFormat="1" ht="19.5" customHeight="1">
      <c r="B76" s="1099"/>
      <c r="C76" s="1132"/>
      <c r="D76" s="1133"/>
      <c r="E76" s="1133"/>
      <c r="F76" s="1133"/>
      <c r="G76" s="1133"/>
      <c r="H76" s="1133"/>
      <c r="I76" s="1133"/>
      <c r="J76" s="1133"/>
      <c r="K76" s="1133"/>
      <c r="L76" s="1133"/>
      <c r="M76" s="1134"/>
      <c r="N76" s="64"/>
    </row>
    <row r="77" spans="1:14" s="22" customFormat="1" ht="19.5" customHeight="1">
      <c r="B77" s="1099"/>
      <c r="C77" s="1132"/>
      <c r="D77" s="1133"/>
      <c r="E77" s="1133"/>
      <c r="F77" s="1133"/>
      <c r="G77" s="1133"/>
      <c r="H77" s="1133"/>
      <c r="I77" s="1133"/>
      <c r="J77" s="1133"/>
      <c r="K77" s="1133"/>
      <c r="L77" s="1133"/>
      <c r="M77" s="1134"/>
      <c r="N77" s="64"/>
    </row>
    <row r="78" spans="1:14" s="22" customFormat="1" ht="19.5" customHeight="1">
      <c r="B78" s="1099"/>
      <c r="C78" s="1132"/>
      <c r="D78" s="1133"/>
      <c r="E78" s="1133"/>
      <c r="F78" s="1133"/>
      <c r="G78" s="1133"/>
      <c r="H78" s="1133"/>
      <c r="I78" s="1133"/>
      <c r="J78" s="1133"/>
      <c r="K78" s="1133"/>
      <c r="L78" s="1133"/>
      <c r="M78" s="1134"/>
      <c r="N78" s="64"/>
    </row>
    <row r="79" spans="1:14" s="22" customFormat="1" ht="19.5" customHeight="1">
      <c r="B79" s="1099"/>
      <c r="C79" s="1132"/>
      <c r="D79" s="1133"/>
      <c r="E79" s="1133"/>
      <c r="F79" s="1133"/>
      <c r="G79" s="1133"/>
      <c r="H79" s="1133"/>
      <c r="I79" s="1133"/>
      <c r="J79" s="1133"/>
      <c r="K79" s="1133"/>
      <c r="L79" s="1133"/>
      <c r="M79" s="1134"/>
      <c r="N79" s="64"/>
    </row>
    <row r="80" spans="1:14" s="22" customFormat="1" ht="19.5" customHeight="1">
      <c r="B80" s="1099"/>
      <c r="C80" s="1132"/>
      <c r="D80" s="1133"/>
      <c r="E80" s="1133"/>
      <c r="F80" s="1133"/>
      <c r="G80" s="1133"/>
      <c r="H80" s="1133"/>
      <c r="I80" s="1133"/>
      <c r="J80" s="1133"/>
      <c r="K80" s="1133"/>
      <c r="L80" s="1133"/>
      <c r="M80" s="1134"/>
      <c r="N80" s="64"/>
    </row>
    <row r="81" spans="1:14" s="22" customFormat="1" ht="19.5" customHeight="1">
      <c r="B81" s="1099"/>
      <c r="C81" s="1132"/>
      <c r="D81" s="1133"/>
      <c r="E81" s="1133"/>
      <c r="F81" s="1133"/>
      <c r="G81" s="1133"/>
      <c r="H81" s="1133"/>
      <c r="I81" s="1133"/>
      <c r="J81" s="1133"/>
      <c r="K81" s="1133"/>
      <c r="L81" s="1133"/>
      <c r="M81" s="1134"/>
      <c r="N81" s="64"/>
    </row>
    <row r="82" spans="1:14" s="22" customFormat="1" ht="19.5" customHeight="1">
      <c r="B82" s="1099"/>
      <c r="C82" s="1135"/>
      <c r="D82" s="1136"/>
      <c r="E82" s="1136"/>
      <c r="F82" s="1136"/>
      <c r="G82" s="1136"/>
      <c r="H82" s="1136"/>
      <c r="I82" s="1136"/>
      <c r="J82" s="1136"/>
      <c r="K82" s="1136"/>
      <c r="L82" s="1136"/>
      <c r="M82" s="1137"/>
      <c r="N82" s="64"/>
    </row>
    <row r="83" spans="1:14" s="22" customFormat="1" ht="19.5" customHeight="1">
      <c r="B83" s="1099"/>
      <c r="C83" s="1082" t="s">
        <v>487</v>
      </c>
      <c r="D83" s="1083"/>
      <c r="E83" s="1083"/>
      <c r="F83" s="1083"/>
      <c r="G83" s="1083"/>
      <c r="H83" s="1083"/>
      <c r="I83" s="1083"/>
      <c r="J83" s="1083"/>
      <c r="K83" s="1083"/>
      <c r="L83" s="1083"/>
      <c r="M83" s="1084"/>
    </row>
    <row r="84" spans="1:14" s="22" customFormat="1" ht="19.5" customHeight="1">
      <c r="B84" s="1099"/>
      <c r="C84" s="1132"/>
      <c r="D84" s="1133"/>
      <c r="E84" s="1133"/>
      <c r="F84" s="1133"/>
      <c r="G84" s="1133"/>
      <c r="H84" s="1133"/>
      <c r="I84" s="1133"/>
      <c r="J84" s="1133"/>
      <c r="K84" s="1133"/>
      <c r="L84" s="1133"/>
      <c r="M84" s="1134"/>
    </row>
    <row r="85" spans="1:14" s="22" customFormat="1" ht="19.5" customHeight="1">
      <c r="B85" s="1099"/>
      <c r="C85" s="1132"/>
      <c r="D85" s="1133"/>
      <c r="E85" s="1133"/>
      <c r="F85" s="1133"/>
      <c r="G85" s="1133"/>
      <c r="H85" s="1133"/>
      <c r="I85" s="1133"/>
      <c r="J85" s="1133"/>
      <c r="K85" s="1133"/>
      <c r="L85" s="1133"/>
      <c r="M85" s="1134"/>
    </row>
    <row r="86" spans="1:14" s="22" customFormat="1" ht="19.5" customHeight="1">
      <c r="B86" s="1099"/>
      <c r="C86" s="1132"/>
      <c r="D86" s="1133"/>
      <c r="E86" s="1133"/>
      <c r="F86" s="1133"/>
      <c r="G86" s="1133"/>
      <c r="H86" s="1133"/>
      <c r="I86" s="1133"/>
      <c r="J86" s="1133"/>
      <c r="K86" s="1133"/>
      <c r="L86" s="1133"/>
      <c r="M86" s="1134"/>
    </row>
    <row r="87" spans="1:14" s="22" customFormat="1" ht="19.5" customHeight="1">
      <c r="B87" s="1099"/>
      <c r="C87" s="1132"/>
      <c r="D87" s="1133"/>
      <c r="E87" s="1133"/>
      <c r="F87" s="1133"/>
      <c r="G87" s="1133"/>
      <c r="H87" s="1133"/>
      <c r="I87" s="1133"/>
      <c r="J87" s="1133"/>
      <c r="K87" s="1133"/>
      <c r="L87" s="1133"/>
      <c r="M87" s="1134"/>
      <c r="N87" s="64"/>
    </row>
    <row r="88" spans="1:14" s="22" customFormat="1" ht="19.5" customHeight="1">
      <c r="B88" s="1099"/>
      <c r="C88" s="1132"/>
      <c r="D88" s="1133"/>
      <c r="E88" s="1133"/>
      <c r="F88" s="1133"/>
      <c r="G88" s="1133"/>
      <c r="H88" s="1133"/>
      <c r="I88" s="1133"/>
      <c r="J88" s="1133"/>
      <c r="K88" s="1133"/>
      <c r="L88" s="1133"/>
      <c r="M88" s="1134"/>
      <c r="N88" s="64"/>
    </row>
    <row r="89" spans="1:14" s="22" customFormat="1" ht="19.5" customHeight="1">
      <c r="B89" s="1099"/>
      <c r="C89" s="1132"/>
      <c r="D89" s="1133"/>
      <c r="E89" s="1133"/>
      <c r="F89" s="1133"/>
      <c r="G89" s="1133"/>
      <c r="H89" s="1133"/>
      <c r="I89" s="1133"/>
      <c r="J89" s="1133"/>
      <c r="K89" s="1133"/>
      <c r="L89" s="1133"/>
      <c r="M89" s="1134"/>
      <c r="N89" s="64"/>
    </row>
    <row r="90" spans="1:14" s="22" customFormat="1" ht="19.5" customHeight="1" thickBot="1">
      <c r="B90" s="1100"/>
      <c r="C90" s="1138"/>
      <c r="D90" s="1139"/>
      <c r="E90" s="1139"/>
      <c r="F90" s="1139"/>
      <c r="G90" s="1139"/>
      <c r="H90" s="1139"/>
      <c r="I90" s="1139"/>
      <c r="J90" s="1139"/>
      <c r="K90" s="1139"/>
      <c r="L90" s="1139"/>
      <c r="M90" s="1140"/>
      <c r="N90" s="454"/>
    </row>
    <row r="91" spans="1:14" s="22" customFormat="1" ht="19.5" customHeight="1" thickBot="1">
      <c r="B91" s="463"/>
      <c r="C91" s="27"/>
      <c r="D91" s="27"/>
      <c r="E91" s="27"/>
      <c r="F91" s="27"/>
      <c r="G91" s="27"/>
      <c r="H91" s="27"/>
      <c r="I91" s="27"/>
      <c r="J91" s="27"/>
      <c r="K91" s="27"/>
      <c r="L91" s="27"/>
      <c r="M91" s="27"/>
      <c r="N91" s="454"/>
    </row>
    <row r="92" spans="1:14" s="22" customFormat="1" ht="18.75" customHeight="1">
      <c r="B92" s="1076" t="s">
        <v>290</v>
      </c>
      <c r="C92" s="1077"/>
      <c r="D92" s="1077"/>
      <c r="E92" s="1077"/>
      <c r="F92" s="1077"/>
      <c r="G92" s="1077"/>
      <c r="H92" s="1077"/>
      <c r="I92" s="1077"/>
      <c r="J92" s="1077"/>
      <c r="K92" s="1077"/>
      <c r="L92" s="1077"/>
      <c r="M92" s="1078"/>
      <c r="N92" s="384"/>
    </row>
    <row r="93" spans="1:14" s="22" customFormat="1" ht="35.1" customHeight="1">
      <c r="A93" s="22">
        <v>1</v>
      </c>
      <c r="B93" s="461"/>
      <c r="C93" s="1037">
        <f>交付申請書総表貼り付け欄!B74</f>
        <v>0</v>
      </c>
      <c r="D93" s="1038"/>
      <c r="E93" s="1038"/>
      <c r="F93" s="1038"/>
      <c r="G93" s="1038"/>
      <c r="H93" s="1038"/>
      <c r="I93" s="1038"/>
      <c r="J93" s="1038"/>
      <c r="K93" s="1038"/>
      <c r="L93" s="1038"/>
      <c r="M93" s="1039"/>
      <c r="N93" s="888" t="s">
        <v>497</v>
      </c>
    </row>
    <row r="94" spans="1:14" s="22" customFormat="1" ht="35.1" customHeight="1">
      <c r="A94" s="22">
        <v>2</v>
      </c>
      <c r="B94" s="461"/>
      <c r="C94" s="1037"/>
      <c r="D94" s="1038"/>
      <c r="E94" s="1038"/>
      <c r="F94" s="1038"/>
      <c r="G94" s="1038"/>
      <c r="H94" s="1038"/>
      <c r="I94" s="1038"/>
      <c r="J94" s="1038"/>
      <c r="K94" s="1038"/>
      <c r="L94" s="1038"/>
      <c r="M94" s="1039"/>
      <c r="N94" s="888"/>
    </row>
    <row r="95" spans="1:14" s="22" customFormat="1" ht="35.1" customHeight="1">
      <c r="A95" s="22">
        <v>3</v>
      </c>
      <c r="B95" s="461"/>
      <c r="C95" s="1040"/>
      <c r="D95" s="1038"/>
      <c r="E95" s="1038"/>
      <c r="F95" s="1038"/>
      <c r="G95" s="1038"/>
      <c r="H95" s="1038"/>
      <c r="I95" s="1038"/>
      <c r="J95" s="1038"/>
      <c r="K95" s="1038"/>
      <c r="L95" s="1038"/>
      <c r="M95" s="1039"/>
      <c r="N95" s="384"/>
    </row>
    <row r="96" spans="1:14" s="22" customFormat="1" ht="35.1" customHeight="1">
      <c r="A96" s="22">
        <v>4</v>
      </c>
      <c r="B96" s="461"/>
      <c r="C96" s="1041"/>
      <c r="D96" s="1042"/>
      <c r="E96" s="1042"/>
      <c r="F96" s="1042"/>
      <c r="G96" s="1042"/>
      <c r="H96" s="1042"/>
      <c r="I96" s="1042"/>
      <c r="J96" s="1042"/>
      <c r="K96" s="1042"/>
      <c r="L96" s="1042"/>
      <c r="M96" s="1043"/>
      <c r="N96" s="384"/>
    </row>
    <row r="97" spans="2:14" s="22" customFormat="1" ht="19.5" customHeight="1">
      <c r="B97" s="1098" t="s">
        <v>483</v>
      </c>
      <c r="C97" s="1044" t="s">
        <v>486</v>
      </c>
      <c r="D97" s="1044"/>
      <c r="E97" s="1044"/>
      <c r="F97" s="1044"/>
      <c r="G97" s="1044"/>
      <c r="H97" s="1044"/>
      <c r="I97" s="1044"/>
      <c r="J97" s="1044"/>
      <c r="K97" s="1044"/>
      <c r="L97" s="1044"/>
      <c r="M97" s="1045"/>
      <c r="N97" s="64"/>
    </row>
    <row r="98" spans="2:14" s="22" customFormat="1" ht="19.5" customHeight="1">
      <c r="B98" s="1099"/>
      <c r="C98" s="1101"/>
      <c r="D98" s="1101"/>
      <c r="E98" s="1101"/>
      <c r="F98" s="1101"/>
      <c r="G98" s="1101"/>
      <c r="H98" s="1101"/>
      <c r="I98" s="1101"/>
      <c r="J98" s="1101"/>
      <c r="K98" s="1101"/>
      <c r="L98" s="1101"/>
      <c r="M98" s="1102"/>
      <c r="N98" s="64"/>
    </row>
    <row r="99" spans="2:14" s="22" customFormat="1" ht="19.5" customHeight="1">
      <c r="B99" s="1099"/>
      <c r="C99" s="1103"/>
      <c r="D99" s="1103"/>
      <c r="E99" s="1103"/>
      <c r="F99" s="1103"/>
      <c r="G99" s="1103"/>
      <c r="H99" s="1103"/>
      <c r="I99" s="1103"/>
      <c r="J99" s="1103"/>
      <c r="K99" s="1103"/>
      <c r="L99" s="1103"/>
      <c r="M99" s="1104"/>
      <c r="N99" s="64"/>
    </row>
    <row r="100" spans="2:14" s="22" customFormat="1" ht="19.5" customHeight="1">
      <c r="B100" s="1099"/>
      <c r="C100" s="1103"/>
      <c r="D100" s="1103"/>
      <c r="E100" s="1103"/>
      <c r="F100" s="1103"/>
      <c r="G100" s="1103"/>
      <c r="H100" s="1103"/>
      <c r="I100" s="1103"/>
      <c r="J100" s="1103"/>
      <c r="K100" s="1103"/>
      <c r="L100" s="1103"/>
      <c r="M100" s="1104"/>
      <c r="N100" s="64"/>
    </row>
    <row r="101" spans="2:14" s="22" customFormat="1" ht="19.5" customHeight="1">
      <c r="B101" s="1099"/>
      <c r="C101" s="1103"/>
      <c r="D101" s="1103"/>
      <c r="E101" s="1103"/>
      <c r="F101" s="1103"/>
      <c r="G101" s="1103"/>
      <c r="H101" s="1103"/>
      <c r="I101" s="1103"/>
      <c r="J101" s="1103"/>
      <c r="K101" s="1103"/>
      <c r="L101" s="1103"/>
      <c r="M101" s="1104"/>
      <c r="N101" s="64"/>
    </row>
    <row r="102" spans="2:14" s="22" customFormat="1" ht="19.5" customHeight="1">
      <c r="B102" s="1099"/>
      <c r="C102" s="1103"/>
      <c r="D102" s="1103"/>
      <c r="E102" s="1103"/>
      <c r="F102" s="1103"/>
      <c r="G102" s="1103"/>
      <c r="H102" s="1103"/>
      <c r="I102" s="1103"/>
      <c r="J102" s="1103"/>
      <c r="K102" s="1103"/>
      <c r="L102" s="1103"/>
      <c r="M102" s="1104"/>
      <c r="N102" s="64"/>
    </row>
    <row r="103" spans="2:14" s="22" customFormat="1" ht="19.5" customHeight="1">
      <c r="B103" s="1099"/>
      <c r="C103" s="1105"/>
      <c r="D103" s="1105"/>
      <c r="E103" s="1105"/>
      <c r="F103" s="1105"/>
      <c r="G103" s="1105"/>
      <c r="H103" s="1105"/>
      <c r="I103" s="1105"/>
      <c r="J103" s="1105"/>
      <c r="K103" s="1105"/>
      <c r="L103" s="1105"/>
      <c r="M103" s="1106"/>
      <c r="N103" s="64"/>
    </row>
    <row r="104" spans="2:14" s="22" customFormat="1" ht="19.5" customHeight="1">
      <c r="B104" s="1099"/>
      <c r="C104" s="1148" t="s">
        <v>491</v>
      </c>
      <c r="D104" s="1149"/>
      <c r="E104" s="1149"/>
      <c r="F104" s="1149"/>
      <c r="G104" s="1149"/>
      <c r="H104" s="1149"/>
      <c r="I104" s="1149"/>
      <c r="J104" s="1149"/>
      <c r="K104" s="1149"/>
      <c r="L104" s="1149"/>
      <c r="M104" s="1150"/>
    </row>
    <row r="105" spans="2:14" s="22" customFormat="1" ht="19.5" customHeight="1">
      <c r="B105" s="1099"/>
      <c r="C105" s="1151"/>
      <c r="D105" s="1152"/>
      <c r="E105" s="1152"/>
      <c r="F105" s="1152"/>
      <c r="G105" s="1152"/>
      <c r="H105" s="1152"/>
      <c r="I105" s="1152"/>
      <c r="J105" s="1152"/>
      <c r="K105" s="1152"/>
      <c r="L105" s="1152"/>
      <c r="M105" s="1153"/>
    </row>
    <row r="106" spans="2:14" s="22" customFormat="1" ht="19.5" customHeight="1">
      <c r="B106" s="1099"/>
      <c r="C106" s="1151"/>
      <c r="D106" s="1152"/>
      <c r="E106" s="1152"/>
      <c r="F106" s="1152"/>
      <c r="G106" s="1152"/>
      <c r="H106" s="1152"/>
      <c r="I106" s="1152"/>
      <c r="J106" s="1152"/>
      <c r="K106" s="1152"/>
      <c r="L106" s="1152"/>
      <c r="M106" s="1153"/>
    </row>
    <row r="107" spans="2:14" s="22" customFormat="1" ht="19.5" customHeight="1">
      <c r="B107" s="1099"/>
      <c r="C107" s="1151"/>
      <c r="D107" s="1152"/>
      <c r="E107" s="1152"/>
      <c r="F107" s="1152"/>
      <c r="G107" s="1152"/>
      <c r="H107" s="1152"/>
      <c r="I107" s="1152"/>
      <c r="J107" s="1152"/>
      <c r="K107" s="1152"/>
      <c r="L107" s="1152"/>
      <c r="M107" s="1153"/>
    </row>
    <row r="108" spans="2:14" s="22" customFormat="1" ht="19.5" customHeight="1">
      <c r="B108" s="1099"/>
      <c r="C108" s="1151"/>
      <c r="D108" s="1152"/>
      <c r="E108" s="1152"/>
      <c r="F108" s="1152"/>
      <c r="G108" s="1152"/>
      <c r="H108" s="1152"/>
      <c r="I108" s="1152"/>
      <c r="J108" s="1152"/>
      <c r="K108" s="1152"/>
      <c r="L108" s="1152"/>
      <c r="M108" s="1153"/>
    </row>
    <row r="109" spans="2:14" s="22" customFormat="1" ht="19.5" customHeight="1">
      <c r="B109" s="1099"/>
      <c r="C109" s="1151"/>
      <c r="D109" s="1152"/>
      <c r="E109" s="1152"/>
      <c r="F109" s="1152"/>
      <c r="G109" s="1152"/>
      <c r="H109" s="1152"/>
      <c r="I109" s="1152"/>
      <c r="J109" s="1152"/>
      <c r="K109" s="1152"/>
      <c r="L109" s="1152"/>
      <c r="M109" s="1153"/>
    </row>
    <row r="110" spans="2:14" s="22" customFormat="1" ht="19.5" customHeight="1">
      <c r="B110" s="1099"/>
      <c r="C110" s="1154"/>
      <c r="D110" s="1155"/>
      <c r="E110" s="1155"/>
      <c r="F110" s="1155"/>
      <c r="G110" s="1155"/>
      <c r="H110" s="1155"/>
      <c r="I110" s="1155"/>
      <c r="J110" s="1155"/>
      <c r="K110" s="1155"/>
      <c r="L110" s="1155"/>
      <c r="M110" s="1156"/>
    </row>
    <row r="111" spans="2:14" s="22" customFormat="1" ht="19.5" customHeight="1">
      <c r="B111" s="1099"/>
      <c r="C111" s="1044" t="s">
        <v>488</v>
      </c>
      <c r="D111" s="1044"/>
      <c r="E111" s="1044"/>
      <c r="F111" s="1044"/>
      <c r="G111" s="1044"/>
      <c r="H111" s="1044"/>
      <c r="I111" s="1044"/>
      <c r="J111" s="1044"/>
      <c r="K111" s="1044"/>
      <c r="L111" s="1044"/>
      <c r="M111" s="1045"/>
      <c r="N111" s="64"/>
    </row>
    <row r="112" spans="2:14" s="22" customFormat="1" ht="19.149999999999999" customHeight="1">
      <c r="B112" s="1099"/>
      <c r="C112" s="1101"/>
      <c r="D112" s="1101"/>
      <c r="E112" s="1101"/>
      <c r="F112" s="1101"/>
      <c r="G112" s="1101"/>
      <c r="H112" s="1101"/>
      <c r="I112" s="1101"/>
      <c r="J112" s="1101"/>
      <c r="K112" s="1101"/>
      <c r="L112" s="1101"/>
      <c r="M112" s="1102"/>
      <c r="N112" s="64"/>
    </row>
    <row r="113" spans="1:14" s="22" customFormat="1" ht="19.149999999999999" customHeight="1">
      <c r="B113" s="1099"/>
      <c r="C113" s="1103"/>
      <c r="D113" s="1103"/>
      <c r="E113" s="1103"/>
      <c r="F113" s="1103"/>
      <c r="G113" s="1103"/>
      <c r="H113" s="1103"/>
      <c r="I113" s="1103"/>
      <c r="J113" s="1103"/>
      <c r="K113" s="1103"/>
      <c r="L113" s="1103"/>
      <c r="M113" s="1104"/>
      <c r="N113" s="64"/>
    </row>
    <row r="114" spans="1:14" s="22" customFormat="1" ht="19.149999999999999" customHeight="1">
      <c r="B114" s="1099"/>
      <c r="C114" s="1103"/>
      <c r="D114" s="1103"/>
      <c r="E114" s="1103"/>
      <c r="F114" s="1103"/>
      <c r="G114" s="1103"/>
      <c r="H114" s="1103"/>
      <c r="I114" s="1103"/>
      <c r="J114" s="1103"/>
      <c r="K114" s="1103"/>
      <c r="L114" s="1103"/>
      <c r="M114" s="1104"/>
      <c r="N114" s="64"/>
    </row>
    <row r="115" spans="1:14" s="22" customFormat="1" ht="19.5" customHeight="1">
      <c r="B115" s="1099"/>
      <c r="C115" s="1103"/>
      <c r="D115" s="1103"/>
      <c r="E115" s="1103"/>
      <c r="F115" s="1103"/>
      <c r="G115" s="1103"/>
      <c r="H115" s="1103"/>
      <c r="I115" s="1103"/>
      <c r="J115" s="1103"/>
      <c r="K115" s="1103"/>
      <c r="L115" s="1103"/>
      <c r="M115" s="1104"/>
      <c r="N115" s="64"/>
    </row>
    <row r="116" spans="1:14" s="22" customFormat="1" ht="19.5" customHeight="1">
      <c r="B116" s="1099"/>
      <c r="C116" s="1103"/>
      <c r="D116" s="1103"/>
      <c r="E116" s="1103"/>
      <c r="F116" s="1103"/>
      <c r="G116" s="1103"/>
      <c r="H116" s="1103"/>
      <c r="I116" s="1103"/>
      <c r="J116" s="1103"/>
      <c r="K116" s="1103"/>
      <c r="L116" s="1103"/>
      <c r="M116" s="1104"/>
      <c r="N116" s="64"/>
    </row>
    <row r="117" spans="1:14" s="22" customFormat="1" ht="19.5" customHeight="1" thickBot="1">
      <c r="B117" s="1100"/>
      <c r="C117" s="1110"/>
      <c r="D117" s="1110"/>
      <c r="E117" s="1110"/>
      <c r="F117" s="1110"/>
      <c r="G117" s="1110"/>
      <c r="H117" s="1110"/>
      <c r="I117" s="1110"/>
      <c r="J117" s="1110"/>
      <c r="K117" s="1110"/>
      <c r="L117" s="1110"/>
      <c r="M117" s="1111"/>
      <c r="N117" s="64"/>
    </row>
    <row r="118" spans="1:14" s="22" customFormat="1" ht="19.5" customHeight="1" thickBot="1">
      <c r="B118" s="468"/>
      <c r="C118" s="467"/>
      <c r="D118" s="467"/>
      <c r="E118" s="467"/>
      <c r="F118" s="467"/>
      <c r="G118" s="467"/>
      <c r="H118" s="467"/>
      <c r="I118" s="467"/>
      <c r="J118" s="467"/>
      <c r="K118" s="467"/>
      <c r="L118" s="467"/>
      <c r="M118" s="467"/>
      <c r="N118" s="64"/>
    </row>
    <row r="119" spans="1:14" ht="18.75" customHeight="1">
      <c r="B119" s="1076" t="s">
        <v>250</v>
      </c>
      <c r="C119" s="1077"/>
      <c r="D119" s="1077"/>
      <c r="E119" s="1077"/>
      <c r="F119" s="1077"/>
      <c r="G119" s="1077"/>
      <c r="H119" s="1077"/>
      <c r="I119" s="1077"/>
      <c r="J119" s="1077"/>
      <c r="K119" s="1077"/>
      <c r="L119" s="1077"/>
      <c r="M119" s="1078"/>
      <c r="N119" s="392"/>
    </row>
    <row r="120" spans="1:14" ht="35.1" customHeight="1">
      <c r="A120" s="54">
        <v>1</v>
      </c>
      <c r="B120" s="461"/>
      <c r="C120" s="1088">
        <f>交付申請書総表貼り付け欄!B75</f>
        <v>0</v>
      </c>
      <c r="D120" s="1089"/>
      <c r="E120" s="1089"/>
      <c r="F120" s="1089"/>
      <c r="G120" s="1089"/>
      <c r="H120" s="1089"/>
      <c r="I120" s="1089"/>
      <c r="J120" s="1089"/>
      <c r="K120" s="1089"/>
      <c r="L120" s="1089"/>
      <c r="M120" s="1090"/>
      <c r="N120" s="888" t="s">
        <v>497</v>
      </c>
    </row>
    <row r="121" spans="1:14" ht="35.1" customHeight="1">
      <c r="A121" s="54">
        <v>2</v>
      </c>
      <c r="B121" s="461"/>
      <c r="C121" s="1091"/>
      <c r="D121" s="1089"/>
      <c r="E121" s="1089"/>
      <c r="F121" s="1089"/>
      <c r="G121" s="1089"/>
      <c r="H121" s="1089"/>
      <c r="I121" s="1089"/>
      <c r="J121" s="1089"/>
      <c r="K121" s="1089"/>
      <c r="L121" s="1089"/>
      <c r="M121" s="1090"/>
      <c r="N121" s="888"/>
    </row>
    <row r="122" spans="1:14" ht="35.1" customHeight="1">
      <c r="A122" s="54">
        <v>3</v>
      </c>
      <c r="B122" s="461"/>
      <c r="C122" s="1091"/>
      <c r="D122" s="1089"/>
      <c r="E122" s="1089"/>
      <c r="F122" s="1089"/>
      <c r="G122" s="1089"/>
      <c r="H122" s="1089"/>
      <c r="I122" s="1089"/>
      <c r="J122" s="1089"/>
      <c r="K122" s="1089"/>
      <c r="L122" s="1089"/>
      <c r="M122" s="1090"/>
      <c r="N122" s="392"/>
    </row>
    <row r="123" spans="1:14" ht="35.1" customHeight="1">
      <c r="A123" s="54">
        <v>4</v>
      </c>
      <c r="B123" s="461"/>
      <c r="C123" s="1092"/>
      <c r="D123" s="1093"/>
      <c r="E123" s="1093"/>
      <c r="F123" s="1093"/>
      <c r="G123" s="1093"/>
      <c r="H123" s="1093"/>
      <c r="I123" s="1093"/>
      <c r="J123" s="1093"/>
      <c r="K123" s="1093"/>
      <c r="L123" s="1093"/>
      <c r="M123" s="1094"/>
      <c r="N123" s="392"/>
    </row>
    <row r="124" spans="1:14" s="22" customFormat="1" ht="19.5" customHeight="1">
      <c r="B124" s="1098" t="s">
        <v>483</v>
      </c>
      <c r="C124" s="1044" t="s">
        <v>484</v>
      </c>
      <c r="D124" s="1044"/>
      <c r="E124" s="1044"/>
      <c r="F124" s="1044"/>
      <c r="G124" s="1044"/>
      <c r="H124" s="1044"/>
      <c r="I124" s="1044"/>
      <c r="J124" s="1044"/>
      <c r="K124" s="1044"/>
      <c r="L124" s="1044"/>
      <c r="M124" s="1045"/>
      <c r="N124" s="64"/>
    </row>
    <row r="125" spans="1:14" s="22" customFormat="1" ht="19.5" customHeight="1">
      <c r="B125" s="1099"/>
      <c r="C125" s="1101"/>
      <c r="D125" s="1101"/>
      <c r="E125" s="1101"/>
      <c r="F125" s="1101"/>
      <c r="G125" s="1101"/>
      <c r="H125" s="1101"/>
      <c r="I125" s="1101"/>
      <c r="J125" s="1101"/>
      <c r="K125" s="1101"/>
      <c r="L125" s="1101"/>
      <c r="M125" s="1102"/>
      <c r="N125" s="64"/>
    </row>
    <row r="126" spans="1:14" s="22" customFormat="1" ht="19.5" customHeight="1">
      <c r="B126" s="1099"/>
      <c r="C126" s="1103"/>
      <c r="D126" s="1103"/>
      <c r="E126" s="1103"/>
      <c r="F126" s="1103"/>
      <c r="G126" s="1103"/>
      <c r="H126" s="1103"/>
      <c r="I126" s="1103"/>
      <c r="J126" s="1103"/>
      <c r="K126" s="1103"/>
      <c r="L126" s="1103"/>
      <c r="M126" s="1104"/>
      <c r="N126" s="64"/>
    </row>
    <row r="127" spans="1:14" s="22" customFormat="1" ht="19.5" customHeight="1">
      <c r="B127" s="1099"/>
      <c r="C127" s="1103"/>
      <c r="D127" s="1103"/>
      <c r="E127" s="1103"/>
      <c r="F127" s="1103"/>
      <c r="G127" s="1103"/>
      <c r="H127" s="1103"/>
      <c r="I127" s="1103"/>
      <c r="J127" s="1103"/>
      <c r="K127" s="1103"/>
      <c r="L127" s="1103"/>
      <c r="M127" s="1104"/>
      <c r="N127" s="64"/>
    </row>
    <row r="128" spans="1:14" s="22" customFormat="1" ht="19.5" customHeight="1">
      <c r="B128" s="1099"/>
      <c r="C128" s="1103"/>
      <c r="D128" s="1103"/>
      <c r="E128" s="1103"/>
      <c r="F128" s="1103"/>
      <c r="G128" s="1103"/>
      <c r="H128" s="1103"/>
      <c r="I128" s="1103"/>
      <c r="J128" s="1103"/>
      <c r="K128" s="1103"/>
      <c r="L128" s="1103"/>
      <c r="M128" s="1104"/>
      <c r="N128" s="64"/>
    </row>
    <row r="129" spans="1:14" s="22" customFormat="1" ht="19.5" customHeight="1">
      <c r="B129" s="1099"/>
      <c r="C129" s="1105"/>
      <c r="D129" s="1105"/>
      <c r="E129" s="1105"/>
      <c r="F129" s="1105"/>
      <c r="G129" s="1105"/>
      <c r="H129" s="1105"/>
      <c r="I129" s="1105"/>
      <c r="J129" s="1105"/>
      <c r="K129" s="1105"/>
      <c r="L129" s="1105"/>
      <c r="M129" s="1106"/>
      <c r="N129" s="64"/>
    </row>
    <row r="130" spans="1:14" s="22" customFormat="1" ht="19.5" customHeight="1">
      <c r="B130" s="1099"/>
      <c r="C130" s="1044" t="s">
        <v>480</v>
      </c>
      <c r="D130" s="1044"/>
      <c r="E130" s="1044"/>
      <c r="F130" s="1044"/>
      <c r="G130" s="1044"/>
      <c r="H130" s="1044"/>
      <c r="I130" s="1044"/>
      <c r="J130" s="1044"/>
      <c r="K130" s="1044"/>
      <c r="L130" s="1044"/>
      <c r="M130" s="1045"/>
    </row>
    <row r="131" spans="1:14" s="22" customFormat="1" ht="19.5" customHeight="1">
      <c r="B131" s="1099"/>
      <c r="C131" s="1107"/>
      <c r="D131" s="1101"/>
      <c r="E131" s="1101"/>
      <c r="F131" s="1101"/>
      <c r="G131" s="1101"/>
      <c r="H131" s="1101"/>
      <c r="I131" s="1101"/>
      <c r="J131" s="1101"/>
      <c r="K131" s="1101"/>
      <c r="L131" s="1101"/>
      <c r="M131" s="1102"/>
    </row>
    <row r="132" spans="1:14" s="22" customFormat="1" ht="19.5" customHeight="1">
      <c r="B132" s="1099"/>
      <c r="C132" s="1108"/>
      <c r="D132" s="1103"/>
      <c r="E132" s="1103"/>
      <c r="F132" s="1103"/>
      <c r="G132" s="1103"/>
      <c r="H132" s="1103"/>
      <c r="I132" s="1103"/>
      <c r="J132" s="1103"/>
      <c r="K132" s="1103"/>
      <c r="L132" s="1103"/>
      <c r="M132" s="1104"/>
      <c r="N132" s="64"/>
    </row>
    <row r="133" spans="1:14" s="22" customFormat="1" ht="19.5" customHeight="1">
      <c r="B133" s="1099"/>
      <c r="C133" s="1108"/>
      <c r="D133" s="1103"/>
      <c r="E133" s="1103"/>
      <c r="F133" s="1103"/>
      <c r="G133" s="1103"/>
      <c r="H133" s="1103"/>
      <c r="I133" s="1103"/>
      <c r="J133" s="1103"/>
      <c r="K133" s="1103"/>
      <c r="L133" s="1103"/>
      <c r="M133" s="1104"/>
      <c r="N133" s="64"/>
    </row>
    <row r="134" spans="1:14" s="22" customFormat="1" ht="19.5" customHeight="1">
      <c r="B134" s="1099"/>
      <c r="C134" s="1108"/>
      <c r="D134" s="1103"/>
      <c r="E134" s="1103"/>
      <c r="F134" s="1103"/>
      <c r="G134" s="1103"/>
      <c r="H134" s="1103"/>
      <c r="I134" s="1103"/>
      <c r="J134" s="1103"/>
      <c r="K134" s="1103"/>
      <c r="L134" s="1103"/>
      <c r="M134" s="1104"/>
      <c r="N134" s="64"/>
    </row>
    <row r="135" spans="1:14" s="22" customFormat="1" ht="19.5" customHeight="1">
      <c r="B135" s="1099"/>
      <c r="C135" s="1109"/>
      <c r="D135" s="1105"/>
      <c r="E135" s="1105"/>
      <c r="F135" s="1105"/>
      <c r="G135" s="1105"/>
      <c r="H135" s="1105"/>
      <c r="I135" s="1105"/>
      <c r="J135" s="1105"/>
      <c r="K135" s="1105"/>
      <c r="L135" s="1105"/>
      <c r="M135" s="1106"/>
    </row>
    <row r="136" spans="1:14" s="22" customFormat="1" ht="19.5" customHeight="1">
      <c r="B136" s="1099"/>
      <c r="C136" s="1083" t="s">
        <v>481</v>
      </c>
      <c r="D136" s="1083"/>
      <c r="E136" s="1083"/>
      <c r="F136" s="1083"/>
      <c r="G136" s="1083"/>
      <c r="H136" s="1083"/>
      <c r="I136" s="1083"/>
      <c r="J136" s="1083"/>
      <c r="K136" s="1083"/>
      <c r="L136" s="1083"/>
      <c r="M136" s="1084"/>
      <c r="N136" s="460"/>
    </row>
    <row r="137" spans="1:14" s="22" customFormat="1" ht="19.5" customHeight="1">
      <c r="B137" s="1099"/>
      <c r="C137" s="1101"/>
      <c r="D137" s="1101"/>
      <c r="E137" s="1101"/>
      <c r="F137" s="1101"/>
      <c r="G137" s="1101"/>
      <c r="H137" s="1101"/>
      <c r="I137" s="1101"/>
      <c r="J137" s="1101"/>
      <c r="K137" s="1101"/>
      <c r="L137" s="1101"/>
      <c r="M137" s="1102"/>
      <c r="N137" s="460"/>
    </row>
    <row r="138" spans="1:14" s="22" customFormat="1" ht="19.5" customHeight="1">
      <c r="B138" s="1099"/>
      <c r="C138" s="1103"/>
      <c r="D138" s="1103"/>
      <c r="E138" s="1103"/>
      <c r="F138" s="1103"/>
      <c r="G138" s="1103"/>
      <c r="H138" s="1103"/>
      <c r="I138" s="1103"/>
      <c r="J138" s="1103"/>
      <c r="K138" s="1103"/>
      <c r="L138" s="1103"/>
      <c r="M138" s="1104"/>
    </row>
    <row r="139" spans="1:14" s="22" customFormat="1" ht="19.5" customHeight="1">
      <c r="B139" s="1099"/>
      <c r="C139" s="1103"/>
      <c r="D139" s="1103"/>
      <c r="E139" s="1103"/>
      <c r="F139" s="1103"/>
      <c r="G139" s="1103"/>
      <c r="H139" s="1103"/>
      <c r="I139" s="1103"/>
      <c r="J139" s="1103"/>
      <c r="K139" s="1103"/>
      <c r="L139" s="1103"/>
      <c r="M139" s="1104"/>
      <c r="N139" s="64"/>
    </row>
    <row r="140" spans="1:14" s="22" customFormat="1" ht="19.5" customHeight="1">
      <c r="B140" s="1099"/>
      <c r="C140" s="1103"/>
      <c r="D140" s="1103"/>
      <c r="E140" s="1103"/>
      <c r="F140" s="1103"/>
      <c r="G140" s="1103"/>
      <c r="H140" s="1103"/>
      <c r="I140" s="1103"/>
      <c r="J140" s="1103"/>
      <c r="K140" s="1103"/>
      <c r="L140" s="1103"/>
      <c r="M140" s="1104"/>
      <c r="N140" s="64"/>
    </row>
    <row r="141" spans="1:14" s="22" customFormat="1" ht="19.5" customHeight="1" thickBot="1">
      <c r="B141" s="1100"/>
      <c r="C141" s="1110"/>
      <c r="D141" s="1110"/>
      <c r="E141" s="1110"/>
      <c r="F141" s="1110"/>
      <c r="G141" s="1110"/>
      <c r="H141" s="1110"/>
      <c r="I141" s="1110"/>
      <c r="J141" s="1110"/>
      <c r="K141" s="1110"/>
      <c r="L141" s="1110"/>
      <c r="M141" s="1111"/>
      <c r="N141" s="64"/>
    </row>
    <row r="142" spans="1:14" s="22" customFormat="1" ht="19.5" customHeight="1" thickBot="1">
      <c r="B142" s="469"/>
    </row>
    <row r="143" spans="1:14" ht="18.75" customHeight="1">
      <c r="B143" s="1095" t="s">
        <v>291</v>
      </c>
      <c r="C143" s="1096"/>
      <c r="D143" s="1096"/>
      <c r="E143" s="1096"/>
      <c r="F143" s="1096"/>
      <c r="G143" s="1096"/>
      <c r="H143" s="1096"/>
      <c r="I143" s="1096"/>
      <c r="J143" s="1096"/>
      <c r="K143" s="1096"/>
      <c r="L143" s="1096"/>
      <c r="M143" s="1097"/>
      <c r="N143" s="392"/>
    </row>
    <row r="144" spans="1:14" ht="35.1" customHeight="1">
      <c r="A144" s="54">
        <v>1</v>
      </c>
      <c r="B144" s="461"/>
      <c r="C144" s="1088">
        <f>交付申請書総表貼り付け欄!B76</f>
        <v>0</v>
      </c>
      <c r="D144" s="1089"/>
      <c r="E144" s="1089"/>
      <c r="F144" s="1089"/>
      <c r="G144" s="1089"/>
      <c r="H144" s="1089"/>
      <c r="I144" s="1089"/>
      <c r="J144" s="1089"/>
      <c r="K144" s="1089"/>
      <c r="L144" s="1089"/>
      <c r="M144" s="1090"/>
      <c r="N144" s="888" t="s">
        <v>497</v>
      </c>
    </row>
    <row r="145" spans="1:14" ht="35.1" customHeight="1">
      <c r="A145" s="54">
        <v>2</v>
      </c>
      <c r="B145" s="461"/>
      <c r="C145" s="1088"/>
      <c r="D145" s="1089"/>
      <c r="E145" s="1089"/>
      <c r="F145" s="1089"/>
      <c r="G145" s="1089"/>
      <c r="H145" s="1089"/>
      <c r="I145" s="1089"/>
      <c r="J145" s="1089"/>
      <c r="K145" s="1089"/>
      <c r="L145" s="1089"/>
      <c r="M145" s="1090"/>
      <c r="N145" s="888"/>
    </row>
    <row r="146" spans="1:14" ht="35.1" customHeight="1">
      <c r="A146" s="54">
        <v>3</v>
      </c>
      <c r="B146" s="461"/>
      <c r="C146" s="1091"/>
      <c r="D146" s="1089"/>
      <c r="E146" s="1089"/>
      <c r="F146" s="1089"/>
      <c r="G146" s="1089"/>
      <c r="H146" s="1089"/>
      <c r="I146" s="1089"/>
      <c r="J146" s="1089"/>
      <c r="K146" s="1089"/>
      <c r="L146" s="1089"/>
      <c r="M146" s="1090"/>
      <c r="N146" s="392"/>
    </row>
    <row r="147" spans="1:14" ht="35.1" customHeight="1">
      <c r="A147" s="54">
        <v>4</v>
      </c>
      <c r="B147" s="465"/>
      <c r="C147" s="1092"/>
      <c r="D147" s="1093"/>
      <c r="E147" s="1093"/>
      <c r="F147" s="1093"/>
      <c r="G147" s="1093"/>
      <c r="H147" s="1093"/>
      <c r="I147" s="1093"/>
      <c r="J147" s="1093"/>
      <c r="K147" s="1093"/>
      <c r="L147" s="1093"/>
      <c r="M147" s="1094"/>
      <c r="N147" s="392"/>
    </row>
    <row r="148" spans="1:14" s="22" customFormat="1" ht="19.5" customHeight="1">
      <c r="B148" s="1112" t="s">
        <v>483</v>
      </c>
      <c r="C148" s="1082" t="s">
        <v>486</v>
      </c>
      <c r="D148" s="1083"/>
      <c r="E148" s="1083"/>
      <c r="F148" s="1083"/>
      <c r="G148" s="1083"/>
      <c r="H148" s="1083"/>
      <c r="I148" s="1083"/>
      <c r="J148" s="1083"/>
      <c r="K148" s="1083"/>
      <c r="L148" s="1083"/>
      <c r="M148" s="1084"/>
      <c r="N148" s="64"/>
    </row>
    <row r="149" spans="1:14" s="22" customFormat="1" ht="19.5" customHeight="1">
      <c r="B149" s="1112"/>
      <c r="C149" s="1132"/>
      <c r="D149" s="1133"/>
      <c r="E149" s="1133"/>
      <c r="F149" s="1133"/>
      <c r="G149" s="1133"/>
      <c r="H149" s="1133"/>
      <c r="I149" s="1133"/>
      <c r="J149" s="1133"/>
      <c r="K149" s="1133"/>
      <c r="L149" s="1133"/>
      <c r="M149" s="1134"/>
      <c r="N149" s="64"/>
    </row>
    <row r="150" spans="1:14" s="22" customFormat="1" ht="19.5" customHeight="1">
      <c r="B150" s="1112"/>
      <c r="C150" s="1132"/>
      <c r="D150" s="1133"/>
      <c r="E150" s="1133"/>
      <c r="F150" s="1133"/>
      <c r="G150" s="1133"/>
      <c r="H150" s="1133"/>
      <c r="I150" s="1133"/>
      <c r="J150" s="1133"/>
      <c r="K150" s="1133"/>
      <c r="L150" s="1133"/>
      <c r="M150" s="1134"/>
      <c r="N150" s="64"/>
    </row>
    <row r="151" spans="1:14" s="22" customFormat="1" ht="19.5" customHeight="1">
      <c r="B151" s="1112"/>
      <c r="C151" s="1132"/>
      <c r="D151" s="1133"/>
      <c r="E151" s="1133"/>
      <c r="F151" s="1133"/>
      <c r="G151" s="1133"/>
      <c r="H151" s="1133"/>
      <c r="I151" s="1133"/>
      <c r="J151" s="1133"/>
      <c r="K151" s="1133"/>
      <c r="L151" s="1133"/>
      <c r="M151" s="1134"/>
      <c r="N151" s="64"/>
    </row>
    <row r="152" spans="1:14" s="22" customFormat="1" ht="19.5" customHeight="1">
      <c r="B152" s="1112"/>
      <c r="C152" s="1132"/>
      <c r="D152" s="1133"/>
      <c r="E152" s="1133"/>
      <c r="F152" s="1133"/>
      <c r="G152" s="1133"/>
      <c r="H152" s="1133"/>
      <c r="I152" s="1133"/>
      <c r="J152" s="1133"/>
      <c r="K152" s="1133"/>
      <c r="L152" s="1133"/>
      <c r="M152" s="1134"/>
      <c r="N152" s="64"/>
    </row>
    <row r="153" spans="1:14" s="22" customFormat="1" ht="19.5" customHeight="1">
      <c r="B153" s="1112"/>
      <c r="C153" s="1132"/>
      <c r="D153" s="1133"/>
      <c r="E153" s="1133"/>
      <c r="F153" s="1133"/>
      <c r="G153" s="1133"/>
      <c r="H153" s="1133"/>
      <c r="I153" s="1133"/>
      <c r="J153" s="1133"/>
      <c r="K153" s="1133"/>
      <c r="L153" s="1133"/>
      <c r="M153" s="1134"/>
      <c r="N153" s="64"/>
    </row>
    <row r="154" spans="1:14" s="22" customFormat="1" ht="19.5" customHeight="1">
      <c r="B154" s="1112"/>
      <c r="C154" s="1132"/>
      <c r="D154" s="1133"/>
      <c r="E154" s="1133"/>
      <c r="F154" s="1133"/>
      <c r="G154" s="1133"/>
      <c r="H154" s="1133"/>
      <c r="I154" s="1133"/>
      <c r="J154" s="1133"/>
      <c r="K154" s="1133"/>
      <c r="L154" s="1133"/>
      <c r="M154" s="1134"/>
      <c r="N154" s="64"/>
    </row>
    <row r="155" spans="1:14" s="22" customFormat="1" ht="19.5" customHeight="1">
      <c r="B155" s="1112"/>
      <c r="C155" s="1135"/>
      <c r="D155" s="1136"/>
      <c r="E155" s="1136"/>
      <c r="F155" s="1136"/>
      <c r="G155" s="1136"/>
      <c r="H155" s="1136"/>
      <c r="I155" s="1136"/>
      <c r="J155" s="1136"/>
      <c r="K155" s="1136"/>
      <c r="L155" s="1136"/>
      <c r="M155" s="1137"/>
      <c r="N155" s="64"/>
    </row>
    <row r="156" spans="1:14" s="22" customFormat="1" ht="19.5" customHeight="1">
      <c r="B156" s="1112"/>
      <c r="C156" s="1082" t="s">
        <v>487</v>
      </c>
      <c r="D156" s="1083"/>
      <c r="E156" s="1083"/>
      <c r="F156" s="1083"/>
      <c r="G156" s="1083"/>
      <c r="H156" s="1083"/>
      <c r="I156" s="1083"/>
      <c r="J156" s="1083"/>
      <c r="K156" s="1083"/>
      <c r="L156" s="1083"/>
      <c r="M156" s="1084"/>
    </row>
    <row r="157" spans="1:14" s="22" customFormat="1" ht="19.5" customHeight="1">
      <c r="B157" s="1112"/>
      <c r="C157" s="1132"/>
      <c r="D157" s="1133"/>
      <c r="E157" s="1133"/>
      <c r="F157" s="1133"/>
      <c r="G157" s="1133"/>
      <c r="H157" s="1133"/>
      <c r="I157" s="1133"/>
      <c r="J157" s="1133"/>
      <c r="K157" s="1133"/>
      <c r="L157" s="1133"/>
      <c r="M157" s="1134"/>
    </row>
    <row r="158" spans="1:14" s="22" customFormat="1" ht="19.5" customHeight="1">
      <c r="B158" s="1112"/>
      <c r="C158" s="1132"/>
      <c r="D158" s="1133"/>
      <c r="E158" s="1133"/>
      <c r="F158" s="1133"/>
      <c r="G158" s="1133"/>
      <c r="H158" s="1133"/>
      <c r="I158" s="1133"/>
      <c r="J158" s="1133"/>
      <c r="K158" s="1133"/>
      <c r="L158" s="1133"/>
      <c r="M158" s="1134"/>
    </row>
    <row r="159" spans="1:14" s="22" customFormat="1" ht="19.5" customHeight="1">
      <c r="B159" s="1112"/>
      <c r="C159" s="1132"/>
      <c r="D159" s="1133"/>
      <c r="E159" s="1133"/>
      <c r="F159" s="1133"/>
      <c r="G159" s="1133"/>
      <c r="H159" s="1133"/>
      <c r="I159" s="1133"/>
      <c r="J159" s="1133"/>
      <c r="K159" s="1133"/>
      <c r="L159" s="1133"/>
      <c r="M159" s="1134"/>
    </row>
    <row r="160" spans="1:14" s="22" customFormat="1" ht="19.5" customHeight="1">
      <c r="B160" s="1112"/>
      <c r="C160" s="1132"/>
      <c r="D160" s="1133"/>
      <c r="E160" s="1133"/>
      <c r="F160" s="1133"/>
      <c r="G160" s="1133"/>
      <c r="H160" s="1133"/>
      <c r="I160" s="1133"/>
      <c r="J160" s="1133"/>
      <c r="K160" s="1133"/>
      <c r="L160" s="1133"/>
      <c r="M160" s="1134"/>
      <c r="N160" s="64"/>
    </row>
    <row r="161" spans="1:14" s="22" customFormat="1" ht="19.5" customHeight="1">
      <c r="B161" s="1112"/>
      <c r="C161" s="1132"/>
      <c r="D161" s="1133"/>
      <c r="E161" s="1133"/>
      <c r="F161" s="1133"/>
      <c r="G161" s="1133"/>
      <c r="H161" s="1133"/>
      <c r="I161" s="1133"/>
      <c r="J161" s="1133"/>
      <c r="K161" s="1133"/>
      <c r="L161" s="1133"/>
      <c r="M161" s="1134"/>
      <c r="N161" s="64"/>
    </row>
    <row r="162" spans="1:14" s="22" customFormat="1" ht="19.5" customHeight="1">
      <c r="B162" s="1112"/>
      <c r="C162" s="1132"/>
      <c r="D162" s="1133"/>
      <c r="E162" s="1133"/>
      <c r="F162" s="1133"/>
      <c r="G162" s="1133"/>
      <c r="H162" s="1133"/>
      <c r="I162" s="1133"/>
      <c r="J162" s="1133"/>
      <c r="K162" s="1133"/>
      <c r="L162" s="1133"/>
      <c r="M162" s="1134"/>
      <c r="N162" s="64"/>
    </row>
    <row r="163" spans="1:14" s="22" customFormat="1" ht="19.5" customHeight="1" thickBot="1">
      <c r="B163" s="1113"/>
      <c r="C163" s="1138"/>
      <c r="D163" s="1139"/>
      <c r="E163" s="1139"/>
      <c r="F163" s="1139"/>
      <c r="G163" s="1139"/>
      <c r="H163" s="1139"/>
      <c r="I163" s="1139"/>
      <c r="J163" s="1139"/>
      <c r="K163" s="1139"/>
      <c r="L163" s="1139"/>
      <c r="M163" s="1140"/>
      <c r="N163" s="454"/>
    </row>
    <row r="164" spans="1:14" s="22" customFormat="1" ht="19.5" customHeight="1" thickBot="1">
      <c r="B164" s="468"/>
      <c r="C164" s="467"/>
      <c r="D164" s="467"/>
      <c r="E164" s="467"/>
      <c r="F164" s="467"/>
      <c r="G164" s="467"/>
      <c r="H164" s="467"/>
      <c r="I164" s="467"/>
      <c r="J164" s="467"/>
      <c r="K164" s="467"/>
      <c r="L164" s="467"/>
      <c r="M164" s="467"/>
      <c r="N164" s="454"/>
    </row>
    <row r="165" spans="1:14" ht="18.75" customHeight="1">
      <c r="B165" s="1095" t="s">
        <v>292</v>
      </c>
      <c r="C165" s="1096"/>
      <c r="D165" s="1096"/>
      <c r="E165" s="1096"/>
      <c r="F165" s="1096"/>
      <c r="G165" s="1096"/>
      <c r="H165" s="1096"/>
      <c r="I165" s="1096"/>
      <c r="J165" s="1096"/>
      <c r="K165" s="1096"/>
      <c r="L165" s="1096"/>
      <c r="M165" s="1097"/>
      <c r="N165" s="392"/>
    </row>
    <row r="166" spans="1:14" ht="35.1" customHeight="1">
      <c r="A166" s="54">
        <v>1</v>
      </c>
      <c r="B166" s="461"/>
      <c r="C166" s="1088">
        <f>交付申請書総表貼り付け欄!B77</f>
        <v>0</v>
      </c>
      <c r="D166" s="1089"/>
      <c r="E166" s="1089"/>
      <c r="F166" s="1089"/>
      <c r="G166" s="1089"/>
      <c r="H166" s="1089"/>
      <c r="I166" s="1089"/>
      <c r="J166" s="1089"/>
      <c r="K166" s="1089"/>
      <c r="L166" s="1089"/>
      <c r="M166" s="1090"/>
      <c r="N166" s="888" t="s">
        <v>497</v>
      </c>
    </row>
    <row r="167" spans="1:14" ht="35.1" customHeight="1">
      <c r="A167" s="54">
        <v>2</v>
      </c>
      <c r="B167" s="461"/>
      <c r="C167" s="1088"/>
      <c r="D167" s="1089"/>
      <c r="E167" s="1089"/>
      <c r="F167" s="1089"/>
      <c r="G167" s="1089"/>
      <c r="H167" s="1089"/>
      <c r="I167" s="1089"/>
      <c r="J167" s="1089"/>
      <c r="K167" s="1089"/>
      <c r="L167" s="1089"/>
      <c r="M167" s="1090"/>
      <c r="N167" s="888"/>
    </row>
    <row r="168" spans="1:14" ht="35.1" customHeight="1">
      <c r="A168" s="54">
        <v>3</v>
      </c>
      <c r="B168" s="461"/>
      <c r="C168" s="1091"/>
      <c r="D168" s="1089"/>
      <c r="E168" s="1089"/>
      <c r="F168" s="1089"/>
      <c r="G168" s="1089"/>
      <c r="H168" s="1089"/>
      <c r="I168" s="1089"/>
      <c r="J168" s="1089"/>
      <c r="K168" s="1089"/>
      <c r="L168" s="1089"/>
      <c r="M168" s="1090"/>
      <c r="N168" s="392"/>
    </row>
    <row r="169" spans="1:14" ht="35.1" customHeight="1">
      <c r="A169" s="54">
        <v>4</v>
      </c>
      <c r="B169" s="465"/>
      <c r="C169" s="1092"/>
      <c r="D169" s="1093"/>
      <c r="E169" s="1093"/>
      <c r="F169" s="1093"/>
      <c r="G169" s="1093"/>
      <c r="H169" s="1093"/>
      <c r="I169" s="1093"/>
      <c r="J169" s="1093"/>
      <c r="K169" s="1093"/>
      <c r="L169" s="1093"/>
      <c r="M169" s="1094"/>
      <c r="N169" s="392"/>
    </row>
    <row r="170" spans="1:14" s="22" customFormat="1" ht="19.5" customHeight="1">
      <c r="B170" s="1112" t="s">
        <v>483</v>
      </c>
      <c r="C170" s="1082" t="s">
        <v>486</v>
      </c>
      <c r="D170" s="1083"/>
      <c r="E170" s="1083"/>
      <c r="F170" s="1083"/>
      <c r="G170" s="1083"/>
      <c r="H170" s="1083"/>
      <c r="I170" s="1083"/>
      <c r="J170" s="1083"/>
      <c r="K170" s="1083"/>
      <c r="L170" s="1083"/>
      <c r="M170" s="1084"/>
      <c r="N170" s="64"/>
    </row>
    <row r="171" spans="1:14" s="22" customFormat="1" ht="19.5" customHeight="1">
      <c r="B171" s="1112"/>
      <c r="C171" s="1132"/>
      <c r="D171" s="1133"/>
      <c r="E171" s="1133"/>
      <c r="F171" s="1133"/>
      <c r="G171" s="1133"/>
      <c r="H171" s="1133"/>
      <c r="I171" s="1133"/>
      <c r="J171" s="1133"/>
      <c r="K171" s="1133"/>
      <c r="L171" s="1133"/>
      <c r="M171" s="1134"/>
      <c r="N171" s="64"/>
    </row>
    <row r="172" spans="1:14" s="22" customFormat="1" ht="19.5" customHeight="1">
      <c r="B172" s="1112"/>
      <c r="C172" s="1132"/>
      <c r="D172" s="1133"/>
      <c r="E172" s="1133"/>
      <c r="F172" s="1133"/>
      <c r="G172" s="1133"/>
      <c r="H172" s="1133"/>
      <c r="I172" s="1133"/>
      <c r="J172" s="1133"/>
      <c r="K172" s="1133"/>
      <c r="L172" s="1133"/>
      <c r="M172" s="1134"/>
      <c r="N172" s="64"/>
    </row>
    <row r="173" spans="1:14" s="22" customFormat="1" ht="19.5" customHeight="1">
      <c r="B173" s="1112"/>
      <c r="C173" s="1132"/>
      <c r="D173" s="1133"/>
      <c r="E173" s="1133"/>
      <c r="F173" s="1133"/>
      <c r="G173" s="1133"/>
      <c r="H173" s="1133"/>
      <c r="I173" s="1133"/>
      <c r="J173" s="1133"/>
      <c r="K173" s="1133"/>
      <c r="L173" s="1133"/>
      <c r="M173" s="1134"/>
      <c r="N173" s="64"/>
    </row>
    <row r="174" spans="1:14" s="22" customFormat="1" ht="19.5" customHeight="1">
      <c r="B174" s="1112"/>
      <c r="C174" s="1132"/>
      <c r="D174" s="1133"/>
      <c r="E174" s="1133"/>
      <c r="F174" s="1133"/>
      <c r="G174" s="1133"/>
      <c r="H174" s="1133"/>
      <c r="I174" s="1133"/>
      <c r="J174" s="1133"/>
      <c r="K174" s="1133"/>
      <c r="L174" s="1133"/>
      <c r="M174" s="1134"/>
      <c r="N174" s="64"/>
    </row>
    <row r="175" spans="1:14" s="22" customFormat="1" ht="19.5" customHeight="1">
      <c r="B175" s="1112"/>
      <c r="C175" s="1132"/>
      <c r="D175" s="1133"/>
      <c r="E175" s="1133"/>
      <c r="F175" s="1133"/>
      <c r="G175" s="1133"/>
      <c r="H175" s="1133"/>
      <c r="I175" s="1133"/>
      <c r="J175" s="1133"/>
      <c r="K175" s="1133"/>
      <c r="L175" s="1133"/>
      <c r="M175" s="1134"/>
      <c r="N175" s="64"/>
    </row>
    <row r="176" spans="1:14" s="22" customFormat="1" ht="19.5" customHeight="1">
      <c r="B176" s="1112"/>
      <c r="C176" s="1132"/>
      <c r="D176" s="1133"/>
      <c r="E176" s="1133"/>
      <c r="F176" s="1133"/>
      <c r="G176" s="1133"/>
      <c r="H176" s="1133"/>
      <c r="I176" s="1133"/>
      <c r="J176" s="1133"/>
      <c r="K176" s="1133"/>
      <c r="L176" s="1133"/>
      <c r="M176" s="1134"/>
      <c r="N176" s="64"/>
    </row>
    <row r="177" spans="2:14" s="22" customFormat="1" ht="19.5" customHeight="1">
      <c r="B177" s="1112"/>
      <c r="C177" s="1135"/>
      <c r="D177" s="1136"/>
      <c r="E177" s="1136"/>
      <c r="F177" s="1136"/>
      <c r="G177" s="1136"/>
      <c r="H177" s="1136"/>
      <c r="I177" s="1136"/>
      <c r="J177" s="1136"/>
      <c r="K177" s="1136"/>
      <c r="L177" s="1136"/>
      <c r="M177" s="1137"/>
      <c r="N177" s="64"/>
    </row>
    <row r="178" spans="2:14" s="22" customFormat="1" ht="19.5" customHeight="1">
      <c r="B178" s="1112"/>
      <c r="C178" s="1082" t="s">
        <v>487</v>
      </c>
      <c r="D178" s="1083"/>
      <c r="E178" s="1083"/>
      <c r="F178" s="1083"/>
      <c r="G178" s="1083"/>
      <c r="H178" s="1083"/>
      <c r="I178" s="1083"/>
      <c r="J178" s="1083"/>
      <c r="K178" s="1083"/>
      <c r="L178" s="1083"/>
      <c r="M178" s="1084"/>
    </row>
    <row r="179" spans="2:14" s="22" customFormat="1" ht="19.5" customHeight="1">
      <c r="B179" s="1112"/>
      <c r="C179" s="1132"/>
      <c r="D179" s="1133"/>
      <c r="E179" s="1133"/>
      <c r="F179" s="1133"/>
      <c r="G179" s="1133"/>
      <c r="H179" s="1133"/>
      <c r="I179" s="1133"/>
      <c r="J179" s="1133"/>
      <c r="K179" s="1133"/>
      <c r="L179" s="1133"/>
      <c r="M179" s="1134"/>
    </row>
    <row r="180" spans="2:14" s="22" customFormat="1" ht="19.5" customHeight="1">
      <c r="B180" s="1112"/>
      <c r="C180" s="1132"/>
      <c r="D180" s="1133"/>
      <c r="E180" s="1133"/>
      <c r="F180" s="1133"/>
      <c r="G180" s="1133"/>
      <c r="H180" s="1133"/>
      <c r="I180" s="1133"/>
      <c r="J180" s="1133"/>
      <c r="K180" s="1133"/>
      <c r="L180" s="1133"/>
      <c r="M180" s="1134"/>
    </row>
    <row r="181" spans="2:14" s="22" customFormat="1" ht="19.5" customHeight="1">
      <c r="B181" s="1112"/>
      <c r="C181" s="1132"/>
      <c r="D181" s="1133"/>
      <c r="E181" s="1133"/>
      <c r="F181" s="1133"/>
      <c r="G181" s="1133"/>
      <c r="H181" s="1133"/>
      <c r="I181" s="1133"/>
      <c r="J181" s="1133"/>
      <c r="K181" s="1133"/>
      <c r="L181" s="1133"/>
      <c r="M181" s="1134"/>
    </row>
    <row r="182" spans="2:14" s="22" customFormat="1" ht="19.5" customHeight="1">
      <c r="B182" s="1112"/>
      <c r="C182" s="1132"/>
      <c r="D182" s="1133"/>
      <c r="E182" s="1133"/>
      <c r="F182" s="1133"/>
      <c r="G182" s="1133"/>
      <c r="H182" s="1133"/>
      <c r="I182" s="1133"/>
      <c r="J182" s="1133"/>
      <c r="K182" s="1133"/>
      <c r="L182" s="1133"/>
      <c r="M182" s="1134"/>
      <c r="N182" s="64"/>
    </row>
    <row r="183" spans="2:14" s="22" customFormat="1" ht="19.5" customHeight="1">
      <c r="B183" s="1112"/>
      <c r="C183" s="1132"/>
      <c r="D183" s="1133"/>
      <c r="E183" s="1133"/>
      <c r="F183" s="1133"/>
      <c r="G183" s="1133"/>
      <c r="H183" s="1133"/>
      <c r="I183" s="1133"/>
      <c r="J183" s="1133"/>
      <c r="K183" s="1133"/>
      <c r="L183" s="1133"/>
      <c r="M183" s="1134"/>
      <c r="N183" s="64"/>
    </row>
    <row r="184" spans="2:14" s="22" customFormat="1" ht="19.5" customHeight="1">
      <c r="B184" s="1112"/>
      <c r="C184" s="1132"/>
      <c r="D184" s="1133"/>
      <c r="E184" s="1133"/>
      <c r="F184" s="1133"/>
      <c r="G184" s="1133"/>
      <c r="H184" s="1133"/>
      <c r="I184" s="1133"/>
      <c r="J184" s="1133"/>
      <c r="K184" s="1133"/>
      <c r="L184" s="1133"/>
      <c r="M184" s="1134"/>
      <c r="N184" s="64"/>
    </row>
    <row r="185" spans="2:14" s="22" customFormat="1" ht="19.5" customHeight="1" thickBot="1">
      <c r="B185" s="1113"/>
      <c r="C185" s="1138"/>
      <c r="D185" s="1139"/>
      <c r="E185" s="1139"/>
      <c r="F185" s="1139"/>
      <c r="G185" s="1139"/>
      <c r="H185" s="1139"/>
      <c r="I185" s="1139"/>
      <c r="J185" s="1139"/>
      <c r="K185" s="1139"/>
      <c r="L185" s="1139"/>
      <c r="M185" s="1140"/>
      <c r="N185" s="454"/>
    </row>
    <row r="186" spans="2:14" s="22" customFormat="1" ht="19.5" customHeight="1" thickBot="1">
      <c r="B186" s="483"/>
      <c r="C186" s="27"/>
      <c r="D186" s="27"/>
      <c r="E186" s="27"/>
      <c r="F186" s="27"/>
      <c r="G186" s="27"/>
      <c r="H186" s="27"/>
      <c r="I186" s="27"/>
      <c r="J186" s="27"/>
      <c r="K186" s="27"/>
      <c r="L186" s="27"/>
      <c r="M186" s="27"/>
      <c r="N186" s="454"/>
    </row>
    <row r="187" spans="2:14" s="22" customFormat="1" ht="19.5" customHeight="1">
      <c r="B187" s="470" t="s">
        <v>489</v>
      </c>
      <c r="C187" s="471"/>
      <c r="D187" s="471"/>
      <c r="E187" s="471"/>
      <c r="F187" s="471"/>
      <c r="G187" s="471"/>
      <c r="H187" s="471"/>
      <c r="I187" s="471"/>
      <c r="J187" s="471"/>
      <c r="K187" s="471"/>
      <c r="L187" s="471"/>
      <c r="M187" s="472"/>
      <c r="N187" s="64"/>
    </row>
    <row r="188" spans="2:14" s="22" customFormat="1" ht="19.5" customHeight="1">
      <c r="B188" s="473" t="s">
        <v>490</v>
      </c>
      <c r="C188" s="474"/>
      <c r="D188" s="474"/>
      <c r="E188" s="474"/>
      <c r="F188" s="474"/>
      <c r="G188" s="474"/>
      <c r="H188" s="474"/>
      <c r="I188" s="474"/>
      <c r="J188" s="474"/>
      <c r="K188" s="474"/>
      <c r="L188" s="474"/>
      <c r="M188" s="475"/>
      <c r="N188" s="64"/>
    </row>
    <row r="189" spans="2:14" s="22" customFormat="1" ht="19.5" customHeight="1">
      <c r="B189" s="1120"/>
      <c r="C189" s="1121"/>
      <c r="D189" s="1121"/>
      <c r="E189" s="1121"/>
      <c r="F189" s="1121"/>
      <c r="G189" s="1121"/>
      <c r="H189" s="1121"/>
      <c r="I189" s="1121"/>
      <c r="J189" s="1121"/>
      <c r="K189" s="1121"/>
      <c r="L189" s="1121"/>
      <c r="M189" s="1122"/>
      <c r="N189" s="64"/>
    </row>
    <row r="190" spans="2:14" s="22" customFormat="1" ht="19.5" customHeight="1">
      <c r="B190" s="1120"/>
      <c r="C190" s="1121"/>
      <c r="D190" s="1121"/>
      <c r="E190" s="1121"/>
      <c r="F190" s="1121"/>
      <c r="G190" s="1121"/>
      <c r="H190" s="1121"/>
      <c r="I190" s="1121"/>
      <c r="J190" s="1121"/>
      <c r="K190" s="1121"/>
      <c r="L190" s="1121"/>
      <c r="M190" s="1122"/>
      <c r="N190" s="64"/>
    </row>
    <row r="191" spans="2:14" s="22" customFormat="1" ht="19.5" customHeight="1">
      <c r="B191" s="1120"/>
      <c r="C191" s="1121"/>
      <c r="D191" s="1121"/>
      <c r="E191" s="1121"/>
      <c r="F191" s="1121"/>
      <c r="G191" s="1121"/>
      <c r="H191" s="1121"/>
      <c r="I191" s="1121"/>
      <c r="J191" s="1121"/>
      <c r="K191" s="1121"/>
      <c r="L191" s="1121"/>
      <c r="M191" s="1122"/>
      <c r="N191" s="64"/>
    </row>
    <row r="192" spans="2:14" s="22" customFormat="1" ht="19.5" customHeight="1">
      <c r="B192" s="1120"/>
      <c r="C192" s="1121"/>
      <c r="D192" s="1121"/>
      <c r="E192" s="1121"/>
      <c r="F192" s="1121"/>
      <c r="G192" s="1121"/>
      <c r="H192" s="1121"/>
      <c r="I192" s="1121"/>
      <c r="J192" s="1121"/>
      <c r="K192" s="1121"/>
      <c r="L192" s="1121"/>
      <c r="M192" s="1122"/>
      <c r="N192" s="64"/>
    </row>
    <row r="193" spans="2:14" s="22" customFormat="1" ht="19.5" customHeight="1">
      <c r="B193" s="1123"/>
      <c r="C193" s="1124"/>
      <c r="D193" s="1124"/>
      <c r="E193" s="1124"/>
      <c r="F193" s="1124"/>
      <c r="G193" s="1124"/>
      <c r="H193" s="1124"/>
      <c r="I193" s="1124"/>
      <c r="J193" s="1124"/>
      <c r="K193" s="1124"/>
      <c r="L193" s="1124"/>
      <c r="M193" s="1125"/>
      <c r="N193" s="64"/>
    </row>
    <row r="194" spans="2:14" s="22" customFormat="1" ht="19.5" customHeight="1">
      <c r="B194" s="476" t="s">
        <v>491</v>
      </c>
      <c r="C194" s="26"/>
      <c r="D194" s="26"/>
      <c r="E194" s="26"/>
      <c r="F194" s="26"/>
      <c r="G194" s="26"/>
      <c r="H194" s="26"/>
      <c r="I194" s="26"/>
      <c r="J194" s="26"/>
      <c r="K194" s="26"/>
      <c r="L194" s="26"/>
      <c r="M194" s="477"/>
    </row>
    <row r="195" spans="2:14" s="22" customFormat="1" ht="19.5" customHeight="1">
      <c r="B195" s="1114"/>
      <c r="C195" s="1115"/>
      <c r="D195" s="1115"/>
      <c r="E195" s="1115"/>
      <c r="F195" s="1115"/>
      <c r="G195" s="1115"/>
      <c r="H195" s="1115"/>
      <c r="I195" s="1115"/>
      <c r="J195" s="1115"/>
      <c r="K195" s="1115"/>
      <c r="L195" s="1115"/>
      <c r="M195" s="1116"/>
    </row>
    <row r="196" spans="2:14" s="22" customFormat="1" ht="19.5" customHeight="1">
      <c r="B196" s="1114"/>
      <c r="C196" s="1115"/>
      <c r="D196" s="1115"/>
      <c r="E196" s="1115"/>
      <c r="F196" s="1115"/>
      <c r="G196" s="1115"/>
      <c r="H196" s="1115"/>
      <c r="I196" s="1115"/>
      <c r="J196" s="1115"/>
      <c r="K196" s="1115"/>
      <c r="L196" s="1115"/>
      <c r="M196" s="1116"/>
      <c r="N196" s="64"/>
    </row>
    <row r="197" spans="2:14" s="22" customFormat="1" ht="19.5" customHeight="1">
      <c r="B197" s="1114"/>
      <c r="C197" s="1115"/>
      <c r="D197" s="1115"/>
      <c r="E197" s="1115"/>
      <c r="F197" s="1115"/>
      <c r="G197" s="1115"/>
      <c r="H197" s="1115"/>
      <c r="I197" s="1115"/>
      <c r="J197" s="1115"/>
      <c r="K197" s="1115"/>
      <c r="L197" s="1115"/>
      <c r="M197" s="1116"/>
      <c r="N197" s="64"/>
    </row>
    <row r="198" spans="2:14" s="22" customFormat="1" ht="19.5" customHeight="1">
      <c r="B198" s="1114"/>
      <c r="C198" s="1115"/>
      <c r="D198" s="1115"/>
      <c r="E198" s="1115"/>
      <c r="F198" s="1115"/>
      <c r="G198" s="1115"/>
      <c r="H198" s="1115"/>
      <c r="I198" s="1115"/>
      <c r="J198" s="1115"/>
      <c r="K198" s="1115"/>
      <c r="L198" s="1115"/>
      <c r="M198" s="1116"/>
      <c r="N198" s="64"/>
    </row>
    <row r="199" spans="2:14" s="22" customFormat="1" ht="19.5" customHeight="1" thickBot="1">
      <c r="B199" s="1117"/>
      <c r="C199" s="1118"/>
      <c r="D199" s="1118"/>
      <c r="E199" s="1118"/>
      <c r="F199" s="1118"/>
      <c r="G199" s="1118"/>
      <c r="H199" s="1118"/>
      <c r="I199" s="1118"/>
      <c r="J199" s="1118"/>
      <c r="K199" s="1118"/>
      <c r="L199" s="1118"/>
      <c r="M199" s="1119"/>
    </row>
    <row r="200" spans="2:14" s="22" customFormat="1" ht="19.5" customHeight="1" thickBot="1">
      <c r="B200" s="469"/>
    </row>
    <row r="201" spans="2:14" s="22" customFormat="1" ht="19.5" customHeight="1">
      <c r="B201" s="470" t="s">
        <v>492</v>
      </c>
      <c r="C201" s="478"/>
      <c r="D201" s="478"/>
      <c r="E201" s="478"/>
      <c r="F201" s="478"/>
      <c r="G201" s="478"/>
      <c r="H201" s="478"/>
      <c r="I201" s="478"/>
      <c r="J201" s="478"/>
      <c r="K201" s="478"/>
      <c r="L201" s="478"/>
      <c r="M201" s="479"/>
      <c r="N201" s="64"/>
    </row>
    <row r="202" spans="2:14" s="22" customFormat="1" ht="19.5" customHeight="1">
      <c r="B202" s="473" t="s">
        <v>493</v>
      </c>
      <c r="C202" s="474"/>
      <c r="D202" s="474"/>
      <c r="E202" s="474"/>
      <c r="F202" s="474"/>
      <c r="G202" s="474"/>
      <c r="H202" s="474"/>
      <c r="I202" s="474"/>
      <c r="J202" s="474"/>
      <c r="K202" s="474"/>
      <c r="L202" s="474"/>
      <c r="M202" s="475"/>
      <c r="N202" s="64"/>
    </row>
    <row r="203" spans="2:14" s="22" customFormat="1" ht="19.5" customHeight="1">
      <c r="B203" s="1120"/>
      <c r="C203" s="1121"/>
      <c r="D203" s="1121"/>
      <c r="E203" s="1121"/>
      <c r="F203" s="1121"/>
      <c r="G203" s="1121"/>
      <c r="H203" s="1121"/>
      <c r="I203" s="1121"/>
      <c r="J203" s="1121"/>
      <c r="K203" s="1121"/>
      <c r="L203" s="1121"/>
      <c r="M203" s="1122"/>
      <c r="N203" s="64"/>
    </row>
    <row r="204" spans="2:14" s="22" customFormat="1" ht="19.5" customHeight="1">
      <c r="B204" s="1120"/>
      <c r="C204" s="1121"/>
      <c r="D204" s="1121"/>
      <c r="E204" s="1121"/>
      <c r="F204" s="1121"/>
      <c r="G204" s="1121"/>
      <c r="H204" s="1121"/>
      <c r="I204" s="1121"/>
      <c r="J204" s="1121"/>
      <c r="K204" s="1121"/>
      <c r="L204" s="1121"/>
      <c r="M204" s="1122"/>
      <c r="N204" s="64"/>
    </row>
    <row r="205" spans="2:14" s="22" customFormat="1" ht="19.5" customHeight="1">
      <c r="B205" s="1120"/>
      <c r="C205" s="1121"/>
      <c r="D205" s="1121"/>
      <c r="E205" s="1121"/>
      <c r="F205" s="1121"/>
      <c r="G205" s="1121"/>
      <c r="H205" s="1121"/>
      <c r="I205" s="1121"/>
      <c r="J205" s="1121"/>
      <c r="K205" s="1121"/>
      <c r="L205" s="1121"/>
      <c r="M205" s="1122"/>
      <c r="N205" s="64"/>
    </row>
    <row r="206" spans="2:14" s="22" customFormat="1" ht="19.5" customHeight="1">
      <c r="B206" s="1120"/>
      <c r="C206" s="1121"/>
      <c r="D206" s="1121"/>
      <c r="E206" s="1121"/>
      <c r="F206" s="1121"/>
      <c r="G206" s="1121"/>
      <c r="H206" s="1121"/>
      <c r="I206" s="1121"/>
      <c r="J206" s="1121"/>
      <c r="K206" s="1121"/>
      <c r="L206" s="1121"/>
      <c r="M206" s="1122"/>
      <c r="N206" s="64"/>
    </row>
    <row r="207" spans="2:14" s="22" customFormat="1" ht="19.5" customHeight="1">
      <c r="B207" s="1123"/>
      <c r="C207" s="1124"/>
      <c r="D207" s="1124"/>
      <c r="E207" s="1124"/>
      <c r="F207" s="1124"/>
      <c r="G207" s="1124"/>
      <c r="H207" s="1124"/>
      <c r="I207" s="1124"/>
      <c r="J207" s="1124"/>
      <c r="K207" s="1124"/>
      <c r="L207" s="1124"/>
      <c r="M207" s="1125"/>
      <c r="N207" s="64"/>
    </row>
    <row r="208" spans="2:14" s="22" customFormat="1" ht="19.5" customHeight="1">
      <c r="B208" s="476" t="s">
        <v>491</v>
      </c>
      <c r="C208" s="26"/>
      <c r="D208" s="26"/>
      <c r="E208" s="26"/>
      <c r="F208" s="26"/>
      <c r="G208" s="26"/>
      <c r="H208" s="26"/>
      <c r="I208" s="26"/>
      <c r="J208" s="26"/>
      <c r="K208" s="26"/>
      <c r="L208" s="26"/>
      <c r="M208" s="477"/>
    </row>
    <row r="209" spans="2:14" s="22" customFormat="1" ht="19.5" customHeight="1">
      <c r="B209" s="1126"/>
      <c r="C209" s="1127"/>
      <c r="D209" s="1127"/>
      <c r="E209" s="1127"/>
      <c r="F209" s="1127"/>
      <c r="G209" s="1127"/>
      <c r="H209" s="1127"/>
      <c r="I209" s="1127"/>
      <c r="J209" s="1127"/>
      <c r="K209" s="1127"/>
      <c r="L209" s="1127"/>
      <c r="M209" s="1128"/>
    </row>
    <row r="210" spans="2:14" s="22" customFormat="1" ht="19.149999999999999" customHeight="1">
      <c r="B210" s="1126"/>
      <c r="C210" s="1127"/>
      <c r="D210" s="1127"/>
      <c r="E210" s="1127"/>
      <c r="F210" s="1127"/>
      <c r="G210" s="1127"/>
      <c r="H210" s="1127"/>
      <c r="I210" s="1127"/>
      <c r="J210" s="1127"/>
      <c r="K210" s="1127"/>
      <c r="L210" s="1127"/>
      <c r="M210" s="1128"/>
      <c r="N210" s="64"/>
    </row>
    <row r="211" spans="2:14" s="22" customFormat="1" ht="19.5" customHeight="1">
      <c r="B211" s="1126"/>
      <c r="C211" s="1127"/>
      <c r="D211" s="1127"/>
      <c r="E211" s="1127"/>
      <c r="F211" s="1127"/>
      <c r="G211" s="1127"/>
      <c r="H211" s="1127"/>
      <c r="I211" s="1127"/>
      <c r="J211" s="1127"/>
      <c r="K211" s="1127"/>
      <c r="L211" s="1127"/>
      <c r="M211" s="1128"/>
      <c r="N211" s="64"/>
    </row>
    <row r="212" spans="2:14" s="22" customFormat="1" ht="19.5" customHeight="1">
      <c r="B212" s="1126"/>
      <c r="C212" s="1127"/>
      <c r="D212" s="1127"/>
      <c r="E212" s="1127"/>
      <c r="F212" s="1127"/>
      <c r="G212" s="1127"/>
      <c r="H212" s="1127"/>
      <c r="I212" s="1127"/>
      <c r="J212" s="1127"/>
      <c r="K212" s="1127"/>
      <c r="L212" s="1127"/>
      <c r="M212" s="1128"/>
      <c r="N212" s="64"/>
    </row>
    <row r="213" spans="2:14" s="22" customFormat="1" ht="19.5" customHeight="1" thickBot="1">
      <c r="B213" s="1129"/>
      <c r="C213" s="1130"/>
      <c r="D213" s="1130"/>
      <c r="E213" s="1130"/>
      <c r="F213" s="1130"/>
      <c r="G213" s="1130"/>
      <c r="H213" s="1130"/>
      <c r="I213" s="1130"/>
      <c r="J213" s="1130"/>
      <c r="K213" s="1130"/>
      <c r="L213" s="1130"/>
      <c r="M213" s="1131"/>
    </row>
    <row r="214" spans="2:14" customFormat="1" ht="19.5" customHeight="1" thickBot="1">
      <c r="B214" s="480"/>
    </row>
    <row r="215" spans="2:14" customFormat="1" ht="19.5" customHeight="1">
      <c r="B215" s="470" t="s">
        <v>494</v>
      </c>
      <c r="C215" s="478"/>
      <c r="D215" s="478"/>
      <c r="E215" s="478"/>
      <c r="F215" s="478"/>
      <c r="G215" s="478"/>
      <c r="H215" s="478"/>
      <c r="I215" s="478"/>
      <c r="J215" s="478"/>
      <c r="K215" s="478"/>
      <c r="L215" s="478"/>
      <c r="M215" s="479"/>
    </row>
    <row r="216" spans="2:14" s="22" customFormat="1" ht="19.5" customHeight="1">
      <c r="B216" s="481" t="s">
        <v>495</v>
      </c>
      <c r="C216" s="643"/>
      <c r="D216" s="643"/>
      <c r="E216" s="643"/>
      <c r="F216" s="643"/>
      <c r="G216" s="643"/>
      <c r="H216" s="643"/>
      <c r="I216" s="643"/>
      <c r="J216" s="643"/>
      <c r="K216" s="643"/>
      <c r="L216" s="643"/>
      <c r="M216" s="482"/>
      <c r="N216" s="64"/>
    </row>
    <row r="217" spans="2:14" s="22" customFormat="1" ht="19.5" customHeight="1">
      <c r="B217" s="1141"/>
      <c r="C217" s="1142"/>
      <c r="D217" s="1142"/>
      <c r="E217" s="1142"/>
      <c r="F217" s="1142"/>
      <c r="G217" s="1142"/>
      <c r="H217" s="1142"/>
      <c r="I217" s="1142"/>
      <c r="J217" s="1142"/>
      <c r="K217" s="1142"/>
      <c r="L217" s="1142"/>
      <c r="M217" s="1143"/>
      <c r="N217" s="64"/>
    </row>
    <row r="218" spans="2:14" s="22" customFormat="1" ht="19.5" customHeight="1">
      <c r="B218" s="1141"/>
      <c r="C218" s="1142"/>
      <c r="D218" s="1142"/>
      <c r="E218" s="1142"/>
      <c r="F218" s="1142"/>
      <c r="G218" s="1142"/>
      <c r="H218" s="1142"/>
      <c r="I218" s="1142"/>
      <c r="J218" s="1142"/>
      <c r="K218" s="1142"/>
      <c r="L218" s="1142"/>
      <c r="M218" s="1143"/>
      <c r="N218" s="64"/>
    </row>
    <row r="219" spans="2:14" s="22" customFormat="1" ht="19.5" customHeight="1" thickBot="1">
      <c r="B219" s="1144"/>
      <c r="C219" s="1145"/>
      <c r="D219" s="1145"/>
      <c r="E219" s="1145"/>
      <c r="F219" s="1145"/>
      <c r="G219" s="1145"/>
      <c r="H219" s="1145"/>
      <c r="I219" s="1145"/>
      <c r="J219" s="1145"/>
      <c r="K219" s="1145"/>
      <c r="L219" s="1145"/>
      <c r="M219" s="1146"/>
      <c r="N219" s="64"/>
    </row>
    <row r="220" spans="2:14" s="22" customFormat="1" ht="19.5" customHeight="1">
      <c r="B220" s="54"/>
      <c r="C220" s="54"/>
      <c r="D220" s="54"/>
      <c r="E220" s="54"/>
      <c r="F220" s="54"/>
      <c r="G220" s="54"/>
      <c r="H220" s="54"/>
      <c r="I220" s="54"/>
      <c r="J220" s="54"/>
      <c r="K220" s="54"/>
      <c r="L220" s="54"/>
      <c r="M220" s="54"/>
      <c r="N220" s="64"/>
    </row>
    <row r="221" spans="2:14" s="22" customFormat="1" ht="19.5" customHeight="1">
      <c r="B221" s="54"/>
      <c r="C221" s="54"/>
      <c r="D221" s="54"/>
      <c r="E221" s="54"/>
      <c r="F221" s="54"/>
      <c r="G221" s="54"/>
      <c r="H221" s="54"/>
      <c r="I221" s="54"/>
      <c r="J221" s="54"/>
      <c r="K221" s="54"/>
      <c r="L221" s="54"/>
      <c r="M221" s="54"/>
      <c r="N221" s="64"/>
    </row>
  </sheetData>
  <mergeCells count="75">
    <mergeCell ref="B217:M219"/>
    <mergeCell ref="N5:N6"/>
    <mergeCell ref="C76:M82"/>
    <mergeCell ref="C83:M83"/>
    <mergeCell ref="C84:M90"/>
    <mergeCell ref="B97:B117"/>
    <mergeCell ref="C97:M97"/>
    <mergeCell ref="C98:M103"/>
    <mergeCell ref="C111:M111"/>
    <mergeCell ref="C112:M117"/>
    <mergeCell ref="B75:B90"/>
    <mergeCell ref="C104:M104"/>
    <mergeCell ref="C105:M110"/>
    <mergeCell ref="B45:B68"/>
    <mergeCell ref="C45:M45"/>
    <mergeCell ref="C46:M52"/>
    <mergeCell ref="B195:M199"/>
    <mergeCell ref="B203:M207"/>
    <mergeCell ref="B209:M213"/>
    <mergeCell ref="B119:M119"/>
    <mergeCell ref="C148:M148"/>
    <mergeCell ref="C149:M155"/>
    <mergeCell ref="C156:M156"/>
    <mergeCell ref="C157:M163"/>
    <mergeCell ref="B189:M193"/>
    <mergeCell ref="B170:B185"/>
    <mergeCell ref="C170:M170"/>
    <mergeCell ref="C171:M177"/>
    <mergeCell ref="C178:M178"/>
    <mergeCell ref="C179:M185"/>
    <mergeCell ref="C166:M169"/>
    <mergeCell ref="N166:N167"/>
    <mergeCell ref="C120:M123"/>
    <mergeCell ref="C144:M147"/>
    <mergeCell ref="B143:M143"/>
    <mergeCell ref="N120:N121"/>
    <mergeCell ref="N144:N145"/>
    <mergeCell ref="B124:B141"/>
    <mergeCell ref="C124:M124"/>
    <mergeCell ref="C125:M129"/>
    <mergeCell ref="C130:M130"/>
    <mergeCell ref="C131:M135"/>
    <mergeCell ref="C136:M136"/>
    <mergeCell ref="C137:M141"/>
    <mergeCell ref="B165:M165"/>
    <mergeCell ref="B148:B163"/>
    <mergeCell ref="C93:M96"/>
    <mergeCell ref="N41:N42"/>
    <mergeCell ref="C14:M14"/>
    <mergeCell ref="C15:M21"/>
    <mergeCell ref="C22:M22"/>
    <mergeCell ref="C23:M29"/>
    <mergeCell ref="C41:M44"/>
    <mergeCell ref="C30:M30"/>
    <mergeCell ref="C31:M37"/>
    <mergeCell ref="B92:M92"/>
    <mergeCell ref="B40:M40"/>
    <mergeCell ref="N71:N72"/>
    <mergeCell ref="N93:N94"/>
    <mergeCell ref="B70:M70"/>
    <mergeCell ref="C75:M75"/>
    <mergeCell ref="C54:M60"/>
    <mergeCell ref="L1:M1"/>
    <mergeCell ref="B3:D3"/>
    <mergeCell ref="E3:H3"/>
    <mergeCell ref="J3:M3"/>
    <mergeCell ref="C71:M74"/>
    <mergeCell ref="C61:M61"/>
    <mergeCell ref="C62:M68"/>
    <mergeCell ref="B4:M4"/>
    <mergeCell ref="B5:B9"/>
    <mergeCell ref="B10:B13"/>
    <mergeCell ref="C5:M9"/>
    <mergeCell ref="C10:M13"/>
    <mergeCell ref="C53:M53"/>
  </mergeCells>
  <phoneticPr fontId="8"/>
  <dataValidations count="3">
    <dataValidation operator="lessThanOrEqual" allowBlank="1" showInputMessage="1" showErrorMessage="1" errorTitle="字数超過" error="200字・4行以下で入力してください。" sqref="C144:M147 B143 C120:M123 B165 C93:M96 B119 B92 C71:M74 B70 C166:M169 B215 B201 B187" xr:uid="{E815DDFD-0449-4FE4-88C0-410B13B85BA3}"/>
    <dataValidation type="textLength" operator="lessThanOrEqual" allowBlank="1" showInputMessage="1" showErrorMessage="1" errorTitle="字数超過" error="300字・6行以内でご記入ください。" sqref="B208 C30:C32 B14:C16 C22:C24 B216 B45 C61:C64 C45:C46 C53:C54 C83:C86 B5 C111 B97:C97 C130:C131 C136:C138 C124:C125 B124 C156:C159 B148:C149 C178:C181 B170:C171 B194 B188:B189 B202:B203 C75:C76 B75 B104:C104" xr:uid="{3301C85D-36E6-4EE0-852D-3004F40F8B1D}">
      <formula1>300</formula1>
    </dataValidation>
    <dataValidation operator="lessThanOrEqual" allowBlank="1" showInputMessage="1" showErrorMessage="1" errorTitle="字数超過" error="300字・6行以内でご記入ください。" sqref="C5:M13" xr:uid="{659C62B8-47D0-454F-9B75-5C182CC9F080}"/>
  </dataValidations>
  <pageMargins left="1.1023622047244095" right="0.70866141732283472" top="0.39370078740157483" bottom="0.39370078740157483" header="0" footer="0.19685039370078741"/>
  <pageSetup paperSize="9" scale="48" fitToHeight="0" orientation="portrait" r:id="rId1"/>
  <headerFooter scaleWithDoc="0" alignWithMargins="0">
    <oddFooter>&amp;R&amp;"ＭＳ ゴシック,標準"&amp;12整理番号：（事務局記入欄）</oddFooter>
  </headerFooter>
  <rowBreaks count="2" manualBreakCount="2">
    <brk id="68" min="1" max="12" man="1"/>
    <brk id="141" min="1"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S221"/>
  <sheetViews>
    <sheetView view="pageBreakPreview" topLeftCell="A68" zoomScale="80" zoomScaleNormal="100" zoomScaleSheetLayoutView="80" workbookViewId="0">
      <selection activeCell="J1" sqref="J1"/>
    </sheetView>
  </sheetViews>
  <sheetFormatPr defaultColWidth="9" defaultRowHeight="13.5"/>
  <cols>
    <col min="1" max="1" width="3.875" style="54" customWidth="1"/>
    <col min="2" max="2" width="20.375" style="54" customWidth="1"/>
    <col min="3" max="3" width="7.375" style="54" customWidth="1"/>
    <col min="4" max="8" width="11.625" style="54" customWidth="1"/>
    <col min="9" max="9" width="7.5" style="54" customWidth="1"/>
    <col min="10" max="10" width="15.625" style="54" customWidth="1"/>
    <col min="11" max="16384" width="9" style="54"/>
  </cols>
  <sheetData>
    <row r="1" spans="1:19" s="22" customFormat="1" ht="18.75">
      <c r="A1" s="333" t="s">
        <v>287</v>
      </c>
      <c r="B1" s="333"/>
      <c r="J1" s="387"/>
      <c r="M1" s="313"/>
    </row>
    <row r="2" spans="1:19" s="66" customFormat="1" ht="8.4499999999999993" customHeight="1">
      <c r="L2" s="65"/>
      <c r="S2" s="69"/>
    </row>
    <row r="3" spans="1:19" ht="15.75" customHeight="1">
      <c r="A3" s="70" t="s">
        <v>215</v>
      </c>
      <c r="B3" s="1158" t="s">
        <v>216</v>
      </c>
      <c r="C3" s="1159"/>
      <c r="D3" s="1169" t="s">
        <v>219</v>
      </c>
      <c r="E3" s="1170"/>
      <c r="F3" s="1170"/>
      <c r="G3" s="1170"/>
      <c r="H3" s="1170"/>
      <c r="I3" s="1170"/>
      <c r="J3" s="1171"/>
    </row>
    <row r="4" spans="1:19" ht="15.75" customHeight="1">
      <c r="B4" s="1158" t="s">
        <v>218</v>
      </c>
      <c r="C4" s="1159"/>
      <c r="D4" s="1172"/>
      <c r="E4" s="1173"/>
      <c r="F4" s="1173"/>
      <c r="G4" s="1173"/>
      <c r="H4" s="1173"/>
      <c r="I4" s="1173"/>
      <c r="J4" s="1174"/>
    </row>
    <row r="5" spans="1:19" ht="15.75" customHeight="1">
      <c r="B5" s="1158" t="s">
        <v>217</v>
      </c>
      <c r="C5" s="1159"/>
      <c r="D5" s="1172"/>
      <c r="E5" s="1173"/>
      <c r="F5" s="1173"/>
      <c r="G5" s="1173"/>
      <c r="H5" s="1173"/>
      <c r="I5" s="1173"/>
      <c r="J5" s="1174"/>
    </row>
    <row r="6" spans="1:19" ht="15.75" customHeight="1">
      <c r="B6" s="70" t="s">
        <v>229</v>
      </c>
      <c r="C6" s="70" t="s">
        <v>225</v>
      </c>
      <c r="D6" s="1175"/>
      <c r="E6" s="1176"/>
      <c r="F6" s="1176"/>
      <c r="G6" s="1176"/>
      <c r="H6" s="1176"/>
      <c r="I6" s="1176"/>
      <c r="J6" s="1177"/>
    </row>
    <row r="7" spans="1:19" ht="14.25" customHeight="1">
      <c r="D7" s="71"/>
      <c r="E7" s="71"/>
      <c r="F7" s="71"/>
      <c r="G7" s="71"/>
      <c r="H7" s="71"/>
      <c r="I7" s="71"/>
      <c r="J7" s="71"/>
    </row>
    <row r="8" spans="1:19" ht="45.75" customHeight="1">
      <c r="A8" s="72">
        <v>1</v>
      </c>
      <c r="B8" s="1157"/>
      <c r="C8" s="1157"/>
      <c r="D8" s="1160" t="s">
        <v>220</v>
      </c>
      <c r="E8" s="1161"/>
      <c r="F8" s="1161"/>
      <c r="G8" s="1161"/>
      <c r="H8" s="1161"/>
      <c r="I8" s="1161"/>
      <c r="J8" s="1162"/>
    </row>
    <row r="9" spans="1:19" ht="45.75" customHeight="1">
      <c r="B9" s="1157"/>
      <c r="C9" s="1157"/>
      <c r="D9" s="1163"/>
      <c r="E9" s="1164"/>
      <c r="F9" s="1164"/>
      <c r="G9" s="1164"/>
      <c r="H9" s="1164"/>
      <c r="I9" s="1164"/>
      <c r="J9" s="1165"/>
    </row>
    <row r="10" spans="1:19" ht="45.75" customHeight="1">
      <c r="B10" s="1157"/>
      <c r="C10" s="1157"/>
      <c r="D10" s="1163"/>
      <c r="E10" s="1164"/>
      <c r="F10" s="1164"/>
      <c r="G10" s="1164"/>
      <c r="H10" s="1164"/>
      <c r="I10" s="1164"/>
      <c r="J10" s="1165"/>
    </row>
    <row r="11" spans="1:19" ht="45.75" customHeight="1">
      <c r="B11" s="73"/>
      <c r="C11" s="74"/>
      <c r="D11" s="1166"/>
      <c r="E11" s="1167"/>
      <c r="F11" s="1167"/>
      <c r="G11" s="1167"/>
      <c r="H11" s="1167"/>
      <c r="I11" s="1167"/>
      <c r="J11" s="1168"/>
    </row>
    <row r="12" spans="1:19" ht="8.25" customHeight="1">
      <c r="B12" s="75"/>
      <c r="C12" s="75"/>
      <c r="D12" s="75"/>
      <c r="E12" s="75"/>
      <c r="F12" s="75"/>
      <c r="G12" s="75"/>
      <c r="H12" s="75"/>
      <c r="I12" s="75"/>
      <c r="J12" s="75"/>
    </row>
    <row r="13" spans="1:19" ht="45.75" customHeight="1">
      <c r="A13" s="72">
        <v>2</v>
      </c>
      <c r="B13" s="1157"/>
      <c r="C13" s="1157"/>
      <c r="D13" s="1160" t="s">
        <v>220</v>
      </c>
      <c r="E13" s="1161"/>
      <c r="F13" s="1161"/>
      <c r="G13" s="1161"/>
      <c r="H13" s="1161"/>
      <c r="I13" s="1161"/>
      <c r="J13" s="1162"/>
    </row>
    <row r="14" spans="1:19" ht="45.75" customHeight="1">
      <c r="B14" s="1157"/>
      <c r="C14" s="1157"/>
      <c r="D14" s="1163"/>
      <c r="E14" s="1164"/>
      <c r="F14" s="1164"/>
      <c r="G14" s="1164"/>
      <c r="H14" s="1164"/>
      <c r="I14" s="1164"/>
      <c r="J14" s="1165"/>
    </row>
    <row r="15" spans="1:19" ht="45.75" customHeight="1">
      <c r="B15" s="1157"/>
      <c r="C15" s="1157"/>
      <c r="D15" s="1163"/>
      <c r="E15" s="1164"/>
      <c r="F15" s="1164"/>
      <c r="G15" s="1164"/>
      <c r="H15" s="1164"/>
      <c r="I15" s="1164"/>
      <c r="J15" s="1165"/>
    </row>
    <row r="16" spans="1:19" ht="45.75" customHeight="1">
      <c r="B16" s="73"/>
      <c r="C16" s="74"/>
      <c r="D16" s="1166"/>
      <c r="E16" s="1167"/>
      <c r="F16" s="1167"/>
      <c r="G16" s="1167"/>
      <c r="H16" s="1167"/>
      <c r="I16" s="1167"/>
      <c r="J16" s="1168"/>
    </row>
    <row r="17" spans="1:10" ht="8.25" customHeight="1">
      <c r="B17" s="75"/>
      <c r="C17" s="75"/>
      <c r="D17" s="75"/>
      <c r="E17" s="75"/>
      <c r="F17" s="75"/>
      <c r="G17" s="75"/>
      <c r="H17" s="75"/>
      <c r="I17" s="75"/>
      <c r="J17" s="75"/>
    </row>
    <row r="18" spans="1:10" ht="45.75" customHeight="1">
      <c r="A18" s="72">
        <v>3</v>
      </c>
      <c r="B18" s="1157"/>
      <c r="C18" s="1157"/>
      <c r="D18" s="1160" t="s">
        <v>220</v>
      </c>
      <c r="E18" s="1161"/>
      <c r="F18" s="1161"/>
      <c r="G18" s="1161"/>
      <c r="H18" s="1161"/>
      <c r="I18" s="1161"/>
      <c r="J18" s="1162"/>
    </row>
    <row r="19" spans="1:10" ht="45.75" customHeight="1">
      <c r="B19" s="1157"/>
      <c r="C19" s="1157"/>
      <c r="D19" s="1163"/>
      <c r="E19" s="1164"/>
      <c r="F19" s="1164"/>
      <c r="G19" s="1164"/>
      <c r="H19" s="1164"/>
      <c r="I19" s="1164"/>
      <c r="J19" s="1165"/>
    </row>
    <row r="20" spans="1:10" ht="45.75" customHeight="1">
      <c r="B20" s="1157"/>
      <c r="C20" s="1157"/>
      <c r="D20" s="1163"/>
      <c r="E20" s="1164"/>
      <c r="F20" s="1164"/>
      <c r="G20" s="1164"/>
      <c r="H20" s="1164"/>
      <c r="I20" s="1164"/>
      <c r="J20" s="1165"/>
    </row>
    <row r="21" spans="1:10" ht="45.75" customHeight="1">
      <c r="B21" s="73"/>
      <c r="C21" s="74"/>
      <c r="D21" s="1166"/>
      <c r="E21" s="1167"/>
      <c r="F21" s="1167"/>
      <c r="G21" s="1167"/>
      <c r="H21" s="1167"/>
      <c r="I21" s="1167"/>
      <c r="J21" s="1168"/>
    </row>
    <row r="22" spans="1:10" ht="8.25" customHeight="1">
      <c r="B22" s="75"/>
      <c r="C22" s="75"/>
      <c r="D22" s="75"/>
      <c r="E22" s="75"/>
      <c r="F22" s="75"/>
      <c r="G22" s="75"/>
      <c r="H22" s="75"/>
      <c r="I22" s="75"/>
      <c r="J22" s="75"/>
    </row>
    <row r="23" spans="1:10" ht="45.75" customHeight="1">
      <c r="A23" s="72">
        <v>4</v>
      </c>
      <c r="B23" s="1157"/>
      <c r="C23" s="1157"/>
      <c r="D23" s="1160" t="s">
        <v>220</v>
      </c>
      <c r="E23" s="1161"/>
      <c r="F23" s="1161"/>
      <c r="G23" s="1161"/>
      <c r="H23" s="1161"/>
      <c r="I23" s="1161"/>
      <c r="J23" s="1162"/>
    </row>
    <row r="24" spans="1:10" ht="45.75" customHeight="1">
      <c r="B24" s="1157"/>
      <c r="C24" s="1157"/>
      <c r="D24" s="1163"/>
      <c r="E24" s="1164"/>
      <c r="F24" s="1164"/>
      <c r="G24" s="1164"/>
      <c r="H24" s="1164"/>
      <c r="I24" s="1164"/>
      <c r="J24" s="1165"/>
    </row>
    <row r="25" spans="1:10" ht="45.75" customHeight="1">
      <c r="B25" s="1157"/>
      <c r="C25" s="1157"/>
      <c r="D25" s="1163"/>
      <c r="E25" s="1164"/>
      <c r="F25" s="1164"/>
      <c r="G25" s="1164"/>
      <c r="H25" s="1164"/>
      <c r="I25" s="1164"/>
      <c r="J25" s="1165"/>
    </row>
    <row r="26" spans="1:10" ht="45.75" customHeight="1">
      <c r="B26" s="76"/>
      <c r="C26" s="74"/>
      <c r="D26" s="1166"/>
      <c r="E26" s="1167"/>
      <c r="F26" s="1167"/>
      <c r="G26" s="1167"/>
      <c r="H26" s="1167"/>
      <c r="I26" s="1167"/>
      <c r="J26" s="1168"/>
    </row>
    <row r="27" spans="1:10" ht="8.25" customHeight="1">
      <c r="B27" s="75"/>
      <c r="C27" s="75"/>
      <c r="D27" s="75"/>
      <c r="E27" s="75"/>
      <c r="F27" s="75"/>
      <c r="G27" s="75"/>
      <c r="H27" s="75"/>
      <c r="I27" s="75"/>
      <c r="J27" s="75"/>
    </row>
    <row r="28" spans="1:10" ht="45.75" customHeight="1">
      <c r="A28" s="72">
        <v>5</v>
      </c>
      <c r="B28" s="1157"/>
      <c r="C28" s="1157"/>
      <c r="D28" s="1160" t="s">
        <v>220</v>
      </c>
      <c r="E28" s="1161"/>
      <c r="F28" s="1161"/>
      <c r="G28" s="1161"/>
      <c r="H28" s="1161"/>
      <c r="I28" s="1161"/>
      <c r="J28" s="1162"/>
    </row>
    <row r="29" spans="1:10" ht="45.75" customHeight="1">
      <c r="B29" s="1157"/>
      <c r="C29" s="1157"/>
      <c r="D29" s="1163"/>
      <c r="E29" s="1164"/>
      <c r="F29" s="1164"/>
      <c r="G29" s="1164"/>
      <c r="H29" s="1164"/>
      <c r="I29" s="1164"/>
      <c r="J29" s="1165"/>
    </row>
    <row r="30" spans="1:10" ht="45.75" customHeight="1">
      <c r="B30" s="1157"/>
      <c r="C30" s="1157"/>
      <c r="D30" s="1163"/>
      <c r="E30" s="1164"/>
      <c r="F30" s="1164"/>
      <c r="G30" s="1164"/>
      <c r="H30" s="1164"/>
      <c r="I30" s="1164"/>
      <c r="J30" s="1165"/>
    </row>
    <row r="31" spans="1:10" ht="45.75" customHeight="1">
      <c r="B31" s="76"/>
      <c r="C31" s="74"/>
      <c r="D31" s="1166"/>
      <c r="E31" s="1167"/>
      <c r="F31" s="1167"/>
      <c r="G31" s="1167"/>
      <c r="H31" s="1167"/>
      <c r="I31" s="1167"/>
      <c r="J31" s="1168"/>
    </row>
    <row r="32" spans="1:10" ht="10.5" customHeight="1">
      <c r="B32" s="71"/>
      <c r="C32" s="71"/>
      <c r="D32" s="71"/>
      <c r="E32" s="71"/>
      <c r="F32" s="71"/>
      <c r="G32" s="71"/>
      <c r="H32" s="71"/>
      <c r="I32" s="71"/>
      <c r="J32" s="71"/>
    </row>
    <row r="33" spans="1:10" ht="15.75" customHeight="1">
      <c r="A33" s="70" t="s">
        <v>215</v>
      </c>
      <c r="B33" s="1158" t="s">
        <v>216</v>
      </c>
      <c r="C33" s="1159"/>
      <c r="D33" s="1169" t="s">
        <v>219</v>
      </c>
      <c r="E33" s="1170"/>
      <c r="F33" s="1170"/>
      <c r="G33" s="1170"/>
      <c r="H33" s="1170"/>
      <c r="I33" s="1170"/>
      <c r="J33" s="1171"/>
    </row>
    <row r="34" spans="1:10" ht="15.75" customHeight="1">
      <c r="B34" s="1158" t="s">
        <v>218</v>
      </c>
      <c r="C34" s="1159"/>
      <c r="D34" s="1172"/>
      <c r="E34" s="1173"/>
      <c r="F34" s="1173"/>
      <c r="G34" s="1173"/>
      <c r="H34" s="1173"/>
      <c r="I34" s="1173"/>
      <c r="J34" s="1174"/>
    </row>
    <row r="35" spans="1:10" ht="15.75" customHeight="1">
      <c r="B35" s="1158" t="s">
        <v>217</v>
      </c>
      <c r="C35" s="1159"/>
      <c r="D35" s="1172"/>
      <c r="E35" s="1173"/>
      <c r="F35" s="1173"/>
      <c r="G35" s="1173"/>
      <c r="H35" s="1173"/>
      <c r="I35" s="1173"/>
      <c r="J35" s="1174"/>
    </row>
    <row r="36" spans="1:10" ht="15.75" customHeight="1">
      <c r="B36" s="70" t="s">
        <v>229</v>
      </c>
      <c r="C36" s="70" t="s">
        <v>225</v>
      </c>
      <c r="D36" s="1175"/>
      <c r="E36" s="1176"/>
      <c r="F36" s="1176"/>
      <c r="G36" s="1176"/>
      <c r="H36" s="1176"/>
      <c r="I36" s="1176"/>
      <c r="J36" s="1177"/>
    </row>
    <row r="37" spans="1:10" ht="14.25" customHeight="1">
      <c r="D37" s="71"/>
      <c r="E37" s="71"/>
      <c r="F37" s="71"/>
      <c r="G37" s="71"/>
      <c r="H37" s="71"/>
      <c r="I37" s="71"/>
      <c r="J37" s="71"/>
    </row>
    <row r="38" spans="1:10" ht="45.75" customHeight="1">
      <c r="A38" s="72">
        <v>6</v>
      </c>
      <c r="B38" s="1157"/>
      <c r="C38" s="1157"/>
      <c r="D38" s="1160" t="s">
        <v>220</v>
      </c>
      <c r="E38" s="1161"/>
      <c r="F38" s="1161"/>
      <c r="G38" s="1161"/>
      <c r="H38" s="1161"/>
      <c r="I38" s="1161"/>
      <c r="J38" s="1162"/>
    </row>
    <row r="39" spans="1:10" ht="45.75" customHeight="1">
      <c r="B39" s="1157"/>
      <c r="C39" s="1157"/>
      <c r="D39" s="1163"/>
      <c r="E39" s="1164"/>
      <c r="F39" s="1164"/>
      <c r="G39" s="1164"/>
      <c r="H39" s="1164"/>
      <c r="I39" s="1164"/>
      <c r="J39" s="1165"/>
    </row>
    <row r="40" spans="1:10" ht="45.75" customHeight="1">
      <c r="B40" s="1157"/>
      <c r="C40" s="1157"/>
      <c r="D40" s="1163"/>
      <c r="E40" s="1164"/>
      <c r="F40" s="1164"/>
      <c r="G40" s="1164"/>
      <c r="H40" s="1164"/>
      <c r="I40" s="1164"/>
      <c r="J40" s="1165"/>
    </row>
    <row r="41" spans="1:10" ht="45.75" customHeight="1">
      <c r="B41" s="76"/>
      <c r="C41" s="74"/>
      <c r="D41" s="1166"/>
      <c r="E41" s="1167"/>
      <c r="F41" s="1167"/>
      <c r="G41" s="1167"/>
      <c r="H41" s="1167"/>
      <c r="I41" s="1167"/>
      <c r="J41" s="1168"/>
    </row>
    <row r="42" spans="1:10" ht="8.25" customHeight="1">
      <c r="B42" s="75"/>
      <c r="C42" s="75"/>
      <c r="D42" s="75"/>
      <c r="E42" s="75"/>
      <c r="F42" s="75"/>
      <c r="G42" s="75"/>
      <c r="H42" s="75"/>
      <c r="I42" s="75"/>
      <c r="J42" s="75"/>
    </row>
    <row r="43" spans="1:10" ht="45.75" customHeight="1">
      <c r="A43" s="72">
        <v>7</v>
      </c>
      <c r="B43" s="1157"/>
      <c r="C43" s="1157"/>
      <c r="D43" s="1160" t="s">
        <v>220</v>
      </c>
      <c r="E43" s="1161"/>
      <c r="F43" s="1161"/>
      <c r="G43" s="1161"/>
      <c r="H43" s="1161"/>
      <c r="I43" s="1161"/>
      <c r="J43" s="1162"/>
    </row>
    <row r="44" spans="1:10" ht="45.75" customHeight="1">
      <c r="B44" s="1157"/>
      <c r="C44" s="1157"/>
      <c r="D44" s="1163"/>
      <c r="E44" s="1164"/>
      <c r="F44" s="1164"/>
      <c r="G44" s="1164"/>
      <c r="H44" s="1164"/>
      <c r="I44" s="1164"/>
      <c r="J44" s="1165"/>
    </row>
    <row r="45" spans="1:10" ht="45.75" customHeight="1">
      <c r="B45" s="1157"/>
      <c r="C45" s="1157"/>
      <c r="D45" s="1163"/>
      <c r="E45" s="1164"/>
      <c r="F45" s="1164"/>
      <c r="G45" s="1164"/>
      <c r="H45" s="1164"/>
      <c r="I45" s="1164"/>
      <c r="J45" s="1165"/>
    </row>
    <row r="46" spans="1:10" ht="45.75" customHeight="1">
      <c r="B46" s="76"/>
      <c r="C46" s="74"/>
      <c r="D46" s="1166"/>
      <c r="E46" s="1167"/>
      <c r="F46" s="1167"/>
      <c r="G46" s="1167"/>
      <c r="H46" s="1167"/>
      <c r="I46" s="1167"/>
      <c r="J46" s="1168"/>
    </row>
    <row r="47" spans="1:10" ht="8.25" customHeight="1">
      <c r="B47" s="75"/>
      <c r="C47" s="75"/>
      <c r="D47" s="75"/>
      <c r="E47" s="75"/>
      <c r="F47" s="75"/>
      <c r="G47" s="75"/>
      <c r="H47" s="75"/>
      <c r="I47" s="75"/>
      <c r="J47" s="75"/>
    </row>
    <row r="48" spans="1:10" ht="45.75" customHeight="1">
      <c r="A48" s="72">
        <v>8</v>
      </c>
      <c r="B48" s="1157"/>
      <c r="C48" s="1157"/>
      <c r="D48" s="1160" t="s">
        <v>220</v>
      </c>
      <c r="E48" s="1161"/>
      <c r="F48" s="1161"/>
      <c r="G48" s="1161"/>
      <c r="H48" s="1161"/>
      <c r="I48" s="1161"/>
      <c r="J48" s="1162"/>
    </row>
    <row r="49" spans="1:10" ht="45.75" customHeight="1">
      <c r="B49" s="1157"/>
      <c r="C49" s="1157"/>
      <c r="D49" s="1163"/>
      <c r="E49" s="1164"/>
      <c r="F49" s="1164"/>
      <c r="G49" s="1164"/>
      <c r="H49" s="1164"/>
      <c r="I49" s="1164"/>
      <c r="J49" s="1165"/>
    </row>
    <row r="50" spans="1:10" ht="45.75" customHeight="1">
      <c r="B50" s="1157"/>
      <c r="C50" s="1157"/>
      <c r="D50" s="1163"/>
      <c r="E50" s="1164"/>
      <c r="F50" s="1164"/>
      <c r="G50" s="1164"/>
      <c r="H50" s="1164"/>
      <c r="I50" s="1164"/>
      <c r="J50" s="1165"/>
    </row>
    <row r="51" spans="1:10" ht="45.75" customHeight="1">
      <c r="B51" s="76"/>
      <c r="C51" s="74"/>
      <c r="D51" s="1166"/>
      <c r="E51" s="1167"/>
      <c r="F51" s="1167"/>
      <c r="G51" s="1167"/>
      <c r="H51" s="1167"/>
      <c r="I51" s="1167"/>
      <c r="J51" s="1168"/>
    </row>
    <row r="52" spans="1:10" ht="8.25" customHeight="1">
      <c r="B52" s="75"/>
      <c r="C52" s="75"/>
      <c r="D52" s="75"/>
      <c r="E52" s="75"/>
      <c r="F52" s="75"/>
      <c r="G52" s="75"/>
      <c r="H52" s="75"/>
      <c r="I52" s="75"/>
      <c r="J52" s="75"/>
    </row>
    <row r="53" spans="1:10" ht="45.75" customHeight="1">
      <c r="A53" s="72">
        <v>9</v>
      </c>
      <c r="B53" s="1157"/>
      <c r="C53" s="1157"/>
      <c r="D53" s="1160" t="s">
        <v>220</v>
      </c>
      <c r="E53" s="1161"/>
      <c r="F53" s="1161"/>
      <c r="G53" s="1161"/>
      <c r="H53" s="1161"/>
      <c r="I53" s="1161"/>
      <c r="J53" s="1162"/>
    </row>
    <row r="54" spans="1:10" ht="45.75" customHeight="1">
      <c r="B54" s="1157"/>
      <c r="C54" s="1157"/>
      <c r="D54" s="1163"/>
      <c r="E54" s="1164"/>
      <c r="F54" s="1164"/>
      <c r="G54" s="1164"/>
      <c r="H54" s="1164"/>
      <c r="I54" s="1164"/>
      <c r="J54" s="1165"/>
    </row>
    <row r="55" spans="1:10" ht="45.75" customHeight="1">
      <c r="B55" s="1157"/>
      <c r="C55" s="1157"/>
      <c r="D55" s="1163"/>
      <c r="E55" s="1164"/>
      <c r="F55" s="1164"/>
      <c r="G55" s="1164"/>
      <c r="H55" s="1164"/>
      <c r="I55" s="1164"/>
      <c r="J55" s="1165"/>
    </row>
    <row r="56" spans="1:10" ht="45.75" customHeight="1">
      <c r="B56" s="76"/>
      <c r="C56" s="74"/>
      <c r="D56" s="1166"/>
      <c r="E56" s="1167"/>
      <c r="F56" s="1167"/>
      <c r="G56" s="1167"/>
      <c r="H56" s="1167"/>
      <c r="I56" s="1167"/>
      <c r="J56" s="1168"/>
    </row>
    <row r="57" spans="1:10" ht="8.25" customHeight="1">
      <c r="B57" s="75"/>
      <c r="C57" s="75"/>
      <c r="D57" s="75"/>
      <c r="E57" s="75"/>
      <c r="F57" s="75"/>
      <c r="G57" s="75"/>
      <c r="H57" s="75"/>
      <c r="I57" s="75"/>
      <c r="J57" s="75"/>
    </row>
    <row r="58" spans="1:10" ht="45.75" customHeight="1">
      <c r="A58" s="72">
        <v>10</v>
      </c>
      <c r="B58" s="1157"/>
      <c r="C58" s="1157"/>
      <c r="D58" s="1160" t="s">
        <v>220</v>
      </c>
      <c r="E58" s="1161"/>
      <c r="F58" s="1161"/>
      <c r="G58" s="1161"/>
      <c r="H58" s="1161"/>
      <c r="I58" s="1161"/>
      <c r="J58" s="1162"/>
    </row>
    <row r="59" spans="1:10" ht="45.75" customHeight="1">
      <c r="B59" s="1157"/>
      <c r="C59" s="1157"/>
      <c r="D59" s="1163"/>
      <c r="E59" s="1164"/>
      <c r="F59" s="1164"/>
      <c r="G59" s="1164"/>
      <c r="H59" s="1164"/>
      <c r="I59" s="1164"/>
      <c r="J59" s="1165"/>
    </row>
    <row r="60" spans="1:10" ht="45.75" customHeight="1">
      <c r="B60" s="1157"/>
      <c r="C60" s="1157"/>
      <c r="D60" s="1163"/>
      <c r="E60" s="1164"/>
      <c r="F60" s="1164"/>
      <c r="G60" s="1164"/>
      <c r="H60" s="1164"/>
      <c r="I60" s="1164"/>
      <c r="J60" s="1165"/>
    </row>
    <row r="61" spans="1:10" ht="45.75" customHeight="1">
      <c r="B61" s="76"/>
      <c r="C61" s="74"/>
      <c r="D61" s="1166"/>
      <c r="E61" s="1167"/>
      <c r="F61" s="1167"/>
      <c r="G61" s="1167"/>
      <c r="H61" s="1167"/>
      <c r="I61" s="1167"/>
      <c r="J61" s="1168"/>
    </row>
    <row r="62" spans="1:10" ht="10.5" customHeight="1">
      <c r="B62" s="71"/>
      <c r="C62" s="71"/>
      <c r="D62" s="71"/>
      <c r="E62" s="71"/>
      <c r="F62" s="71"/>
      <c r="G62" s="71"/>
      <c r="H62" s="71"/>
      <c r="I62" s="71"/>
      <c r="J62" s="71"/>
    </row>
    <row r="63" spans="1:10" ht="15.75" customHeight="1">
      <c r="A63" s="70" t="s">
        <v>215</v>
      </c>
      <c r="B63" s="1158" t="s">
        <v>216</v>
      </c>
      <c r="C63" s="1159"/>
      <c r="D63" s="1169" t="s">
        <v>219</v>
      </c>
      <c r="E63" s="1170"/>
      <c r="F63" s="1170"/>
      <c r="G63" s="1170"/>
      <c r="H63" s="1170"/>
      <c r="I63" s="1170"/>
      <c r="J63" s="1171"/>
    </row>
    <row r="64" spans="1:10" ht="15.75" customHeight="1">
      <c r="B64" s="1158" t="s">
        <v>218</v>
      </c>
      <c r="C64" s="1159"/>
      <c r="D64" s="1172"/>
      <c r="E64" s="1173"/>
      <c r="F64" s="1173"/>
      <c r="G64" s="1173"/>
      <c r="H64" s="1173"/>
      <c r="I64" s="1173"/>
      <c r="J64" s="1174"/>
    </row>
    <row r="65" spans="1:10" ht="15.75" customHeight="1">
      <c r="B65" s="1158" t="s">
        <v>217</v>
      </c>
      <c r="C65" s="1159"/>
      <c r="D65" s="1172"/>
      <c r="E65" s="1173"/>
      <c r="F65" s="1173"/>
      <c r="G65" s="1173"/>
      <c r="H65" s="1173"/>
      <c r="I65" s="1173"/>
      <c r="J65" s="1174"/>
    </row>
    <row r="66" spans="1:10" ht="15.75" customHeight="1">
      <c r="B66" s="70" t="s">
        <v>230</v>
      </c>
      <c r="C66" s="70" t="s">
        <v>225</v>
      </c>
      <c r="D66" s="1175"/>
      <c r="E66" s="1176"/>
      <c r="F66" s="1176"/>
      <c r="G66" s="1176"/>
      <c r="H66" s="1176"/>
      <c r="I66" s="1176"/>
      <c r="J66" s="1177"/>
    </row>
    <row r="67" spans="1:10" ht="14.25" customHeight="1">
      <c r="D67" s="71"/>
      <c r="E67" s="71"/>
      <c r="F67" s="71"/>
      <c r="G67" s="71"/>
      <c r="H67" s="71"/>
      <c r="I67" s="71"/>
      <c r="J67" s="71"/>
    </row>
    <row r="68" spans="1:10" ht="45.75" customHeight="1">
      <c r="A68" s="72">
        <v>11</v>
      </c>
      <c r="B68" s="1157"/>
      <c r="C68" s="1157"/>
      <c r="D68" s="1160" t="s">
        <v>220</v>
      </c>
      <c r="E68" s="1161"/>
      <c r="F68" s="1161"/>
      <c r="G68" s="1161"/>
      <c r="H68" s="1161"/>
      <c r="I68" s="1161"/>
      <c r="J68" s="1162"/>
    </row>
    <row r="69" spans="1:10" ht="45.75" customHeight="1">
      <c r="B69" s="1157"/>
      <c r="C69" s="1157"/>
      <c r="D69" s="1163"/>
      <c r="E69" s="1164"/>
      <c r="F69" s="1164"/>
      <c r="G69" s="1164"/>
      <c r="H69" s="1164"/>
      <c r="I69" s="1164"/>
      <c r="J69" s="1165"/>
    </row>
    <row r="70" spans="1:10" ht="45.75" customHeight="1">
      <c r="B70" s="1157"/>
      <c r="C70" s="1157"/>
      <c r="D70" s="1163"/>
      <c r="E70" s="1164"/>
      <c r="F70" s="1164"/>
      <c r="G70" s="1164"/>
      <c r="H70" s="1164"/>
      <c r="I70" s="1164"/>
      <c r="J70" s="1165"/>
    </row>
    <row r="71" spans="1:10" ht="45.75" customHeight="1">
      <c r="B71" s="76"/>
      <c r="C71" s="74"/>
      <c r="D71" s="1166"/>
      <c r="E71" s="1167"/>
      <c r="F71" s="1167"/>
      <c r="G71" s="1167"/>
      <c r="H71" s="1167"/>
      <c r="I71" s="1167"/>
      <c r="J71" s="1168"/>
    </row>
    <row r="72" spans="1:10" ht="8.25" customHeight="1">
      <c r="B72" s="75"/>
      <c r="C72" s="75"/>
      <c r="D72" s="75"/>
      <c r="E72" s="75"/>
      <c r="F72" s="75"/>
      <c r="G72" s="75"/>
      <c r="H72" s="75"/>
      <c r="I72" s="75"/>
      <c r="J72" s="75"/>
    </row>
    <row r="73" spans="1:10" ht="45.75" customHeight="1">
      <c r="A73" s="72">
        <v>12</v>
      </c>
      <c r="B73" s="1157"/>
      <c r="C73" s="1157"/>
      <c r="D73" s="1160" t="s">
        <v>220</v>
      </c>
      <c r="E73" s="1161"/>
      <c r="F73" s="1161"/>
      <c r="G73" s="1161"/>
      <c r="H73" s="1161"/>
      <c r="I73" s="1161"/>
      <c r="J73" s="1162"/>
    </row>
    <row r="74" spans="1:10" ht="45.75" customHeight="1">
      <c r="B74" s="1157"/>
      <c r="C74" s="1157"/>
      <c r="D74" s="1163"/>
      <c r="E74" s="1164"/>
      <c r="F74" s="1164"/>
      <c r="G74" s="1164"/>
      <c r="H74" s="1164"/>
      <c r="I74" s="1164"/>
      <c r="J74" s="1165"/>
    </row>
    <row r="75" spans="1:10" ht="45.75" customHeight="1">
      <c r="B75" s="1157"/>
      <c r="C75" s="1157"/>
      <c r="D75" s="1163"/>
      <c r="E75" s="1164"/>
      <c r="F75" s="1164"/>
      <c r="G75" s="1164"/>
      <c r="H75" s="1164"/>
      <c r="I75" s="1164"/>
      <c r="J75" s="1165"/>
    </row>
    <row r="76" spans="1:10" ht="45.75" customHeight="1">
      <c r="B76" s="76"/>
      <c r="C76" s="74"/>
      <c r="D76" s="1166"/>
      <c r="E76" s="1167"/>
      <c r="F76" s="1167"/>
      <c r="G76" s="1167"/>
      <c r="H76" s="1167"/>
      <c r="I76" s="1167"/>
      <c r="J76" s="1168"/>
    </row>
    <row r="77" spans="1:10" ht="8.25" customHeight="1">
      <c r="B77" s="75"/>
      <c r="C77" s="75"/>
      <c r="D77" s="75"/>
      <c r="E77" s="75"/>
      <c r="F77" s="75"/>
      <c r="G77" s="75"/>
      <c r="H77" s="75"/>
      <c r="I77" s="75"/>
      <c r="J77" s="75"/>
    </row>
    <row r="78" spans="1:10" ht="45.75" customHeight="1">
      <c r="A78" s="72">
        <v>13</v>
      </c>
      <c r="B78" s="1157"/>
      <c r="C78" s="1157"/>
      <c r="D78" s="1160" t="s">
        <v>220</v>
      </c>
      <c r="E78" s="1161"/>
      <c r="F78" s="1161"/>
      <c r="G78" s="1161"/>
      <c r="H78" s="1161"/>
      <c r="I78" s="1161"/>
      <c r="J78" s="1162"/>
    </row>
    <row r="79" spans="1:10" ht="45.75" customHeight="1">
      <c r="B79" s="1157"/>
      <c r="C79" s="1157"/>
      <c r="D79" s="1163"/>
      <c r="E79" s="1164"/>
      <c r="F79" s="1164"/>
      <c r="G79" s="1164"/>
      <c r="H79" s="1164"/>
      <c r="I79" s="1164"/>
      <c r="J79" s="1165"/>
    </row>
    <row r="80" spans="1:10" ht="45.75" customHeight="1">
      <c r="B80" s="1157"/>
      <c r="C80" s="1157"/>
      <c r="D80" s="1163"/>
      <c r="E80" s="1164"/>
      <c r="F80" s="1164"/>
      <c r="G80" s="1164"/>
      <c r="H80" s="1164"/>
      <c r="I80" s="1164"/>
      <c r="J80" s="1165"/>
    </row>
    <row r="81" spans="1:10" ht="45.75" customHeight="1">
      <c r="B81" s="76"/>
      <c r="C81" s="74"/>
      <c r="D81" s="1166"/>
      <c r="E81" s="1167"/>
      <c r="F81" s="1167"/>
      <c r="G81" s="1167"/>
      <c r="H81" s="1167"/>
      <c r="I81" s="1167"/>
      <c r="J81" s="1168"/>
    </row>
    <row r="82" spans="1:10" ht="8.25" customHeight="1">
      <c r="B82" s="75"/>
      <c r="C82" s="75"/>
      <c r="D82" s="75"/>
      <c r="E82" s="75"/>
      <c r="F82" s="75"/>
      <c r="G82" s="75"/>
      <c r="H82" s="75"/>
      <c r="I82" s="75"/>
      <c r="J82" s="75"/>
    </row>
    <row r="83" spans="1:10" ht="45.75" customHeight="1">
      <c r="A83" s="72">
        <v>14</v>
      </c>
      <c r="B83" s="1157"/>
      <c r="C83" s="1157"/>
      <c r="D83" s="1160" t="s">
        <v>220</v>
      </c>
      <c r="E83" s="1161"/>
      <c r="F83" s="1161"/>
      <c r="G83" s="1161"/>
      <c r="H83" s="1161"/>
      <c r="I83" s="1161"/>
      <c r="J83" s="1162"/>
    </row>
    <row r="84" spans="1:10" ht="45.75" customHeight="1">
      <c r="B84" s="1157"/>
      <c r="C84" s="1157"/>
      <c r="D84" s="1163"/>
      <c r="E84" s="1164"/>
      <c r="F84" s="1164"/>
      <c r="G84" s="1164"/>
      <c r="H84" s="1164"/>
      <c r="I84" s="1164"/>
      <c r="J84" s="1165"/>
    </row>
    <row r="85" spans="1:10" ht="45.75" customHeight="1">
      <c r="B85" s="1157"/>
      <c r="C85" s="1157"/>
      <c r="D85" s="1163"/>
      <c r="E85" s="1164"/>
      <c r="F85" s="1164"/>
      <c r="G85" s="1164"/>
      <c r="H85" s="1164"/>
      <c r="I85" s="1164"/>
      <c r="J85" s="1165"/>
    </row>
    <row r="86" spans="1:10" ht="45.75" customHeight="1">
      <c r="B86" s="76"/>
      <c r="C86" s="74"/>
      <c r="D86" s="1166"/>
      <c r="E86" s="1167"/>
      <c r="F86" s="1167"/>
      <c r="G86" s="1167"/>
      <c r="H86" s="1167"/>
      <c r="I86" s="1167"/>
      <c r="J86" s="1168"/>
    </row>
    <row r="87" spans="1:10" ht="8.25" customHeight="1">
      <c r="B87" s="75"/>
      <c r="C87" s="75"/>
      <c r="D87" s="75"/>
      <c r="E87" s="75"/>
      <c r="F87" s="75"/>
      <c r="G87" s="75"/>
      <c r="H87" s="75"/>
      <c r="I87" s="75"/>
      <c r="J87" s="75"/>
    </row>
    <row r="88" spans="1:10" ht="45.75" customHeight="1">
      <c r="A88" s="72">
        <v>15</v>
      </c>
      <c r="B88" s="1157"/>
      <c r="C88" s="1157"/>
      <c r="D88" s="1160" t="s">
        <v>220</v>
      </c>
      <c r="E88" s="1161"/>
      <c r="F88" s="1161"/>
      <c r="G88" s="1161"/>
      <c r="H88" s="1161"/>
      <c r="I88" s="1161"/>
      <c r="J88" s="1162"/>
    </row>
    <row r="89" spans="1:10" ht="45.75" customHeight="1">
      <c r="B89" s="1157"/>
      <c r="C89" s="1157"/>
      <c r="D89" s="1163"/>
      <c r="E89" s="1164"/>
      <c r="F89" s="1164"/>
      <c r="G89" s="1164"/>
      <c r="H89" s="1164"/>
      <c r="I89" s="1164"/>
      <c r="J89" s="1165"/>
    </row>
    <row r="90" spans="1:10" ht="45.75" customHeight="1">
      <c r="B90" s="1157"/>
      <c r="C90" s="1157"/>
      <c r="D90" s="1163"/>
      <c r="E90" s="1164"/>
      <c r="F90" s="1164"/>
      <c r="G90" s="1164"/>
      <c r="H90" s="1164"/>
      <c r="I90" s="1164"/>
      <c r="J90" s="1165"/>
    </row>
    <row r="91" spans="1:10" ht="45.75" customHeight="1">
      <c r="B91" s="76"/>
      <c r="C91" s="74"/>
      <c r="D91" s="1166"/>
      <c r="E91" s="1167"/>
      <c r="F91" s="1167"/>
      <c r="G91" s="1167"/>
      <c r="H91" s="1167"/>
      <c r="I91" s="1167"/>
      <c r="J91" s="1168"/>
    </row>
    <row r="92" spans="1:10" ht="10.5" customHeight="1">
      <c r="B92" s="71"/>
      <c r="C92" s="71"/>
      <c r="D92" s="71"/>
      <c r="E92" s="71"/>
      <c r="F92" s="71"/>
      <c r="G92" s="71"/>
      <c r="H92" s="71"/>
      <c r="I92" s="71"/>
      <c r="J92" s="71"/>
    </row>
    <row r="93" spans="1:10" ht="15.75" customHeight="1">
      <c r="A93" s="70" t="s">
        <v>215</v>
      </c>
      <c r="B93" s="1158" t="s">
        <v>216</v>
      </c>
      <c r="C93" s="1159"/>
      <c r="D93" s="1169" t="s">
        <v>219</v>
      </c>
      <c r="E93" s="1170"/>
      <c r="F93" s="1170"/>
      <c r="G93" s="1170"/>
      <c r="H93" s="1170"/>
      <c r="I93" s="1170"/>
      <c r="J93" s="1171"/>
    </row>
    <row r="94" spans="1:10" ht="15.75" customHeight="1">
      <c r="B94" s="1158" t="s">
        <v>218</v>
      </c>
      <c r="C94" s="1159"/>
      <c r="D94" s="1172"/>
      <c r="E94" s="1173"/>
      <c r="F94" s="1173"/>
      <c r="G94" s="1173"/>
      <c r="H94" s="1173"/>
      <c r="I94" s="1173"/>
      <c r="J94" s="1174"/>
    </row>
    <row r="95" spans="1:10" ht="15.75" customHeight="1">
      <c r="B95" s="1158" t="s">
        <v>217</v>
      </c>
      <c r="C95" s="1159"/>
      <c r="D95" s="1172"/>
      <c r="E95" s="1173"/>
      <c r="F95" s="1173"/>
      <c r="G95" s="1173"/>
      <c r="H95" s="1173"/>
      <c r="I95" s="1173"/>
      <c r="J95" s="1174"/>
    </row>
    <row r="96" spans="1:10" ht="15.75" customHeight="1">
      <c r="B96" s="70" t="s">
        <v>230</v>
      </c>
      <c r="C96" s="70" t="s">
        <v>225</v>
      </c>
      <c r="D96" s="1175"/>
      <c r="E96" s="1176"/>
      <c r="F96" s="1176"/>
      <c r="G96" s="1176"/>
      <c r="H96" s="1176"/>
      <c r="I96" s="1176"/>
      <c r="J96" s="1177"/>
    </row>
    <row r="97" spans="1:10" ht="14.25" customHeight="1">
      <c r="D97" s="71"/>
      <c r="E97" s="71"/>
      <c r="F97" s="71"/>
      <c r="G97" s="71"/>
      <c r="H97" s="71"/>
      <c r="I97" s="71"/>
      <c r="J97" s="71"/>
    </row>
    <row r="98" spans="1:10" ht="45.75" customHeight="1">
      <c r="A98" s="72">
        <v>16</v>
      </c>
      <c r="B98" s="1157"/>
      <c r="C98" s="1157"/>
      <c r="D98" s="1160" t="s">
        <v>220</v>
      </c>
      <c r="E98" s="1161"/>
      <c r="F98" s="1161"/>
      <c r="G98" s="1161"/>
      <c r="H98" s="1161"/>
      <c r="I98" s="1161"/>
      <c r="J98" s="1162"/>
    </row>
    <row r="99" spans="1:10" ht="45.75" customHeight="1">
      <c r="B99" s="1157"/>
      <c r="C99" s="1157"/>
      <c r="D99" s="1163"/>
      <c r="E99" s="1164"/>
      <c r="F99" s="1164"/>
      <c r="G99" s="1164"/>
      <c r="H99" s="1164"/>
      <c r="I99" s="1164"/>
      <c r="J99" s="1165"/>
    </row>
    <row r="100" spans="1:10" ht="45.75" customHeight="1">
      <c r="B100" s="1157"/>
      <c r="C100" s="1157"/>
      <c r="D100" s="1163"/>
      <c r="E100" s="1164"/>
      <c r="F100" s="1164"/>
      <c r="G100" s="1164"/>
      <c r="H100" s="1164"/>
      <c r="I100" s="1164"/>
      <c r="J100" s="1165"/>
    </row>
    <row r="101" spans="1:10" ht="45.75" customHeight="1">
      <c r="B101" s="76"/>
      <c r="C101" s="74"/>
      <c r="D101" s="1166"/>
      <c r="E101" s="1167"/>
      <c r="F101" s="1167"/>
      <c r="G101" s="1167"/>
      <c r="H101" s="1167"/>
      <c r="I101" s="1167"/>
      <c r="J101" s="1168"/>
    </row>
    <row r="102" spans="1:10" ht="8.25" customHeight="1">
      <c r="B102" s="75"/>
      <c r="C102" s="75"/>
      <c r="D102" s="75"/>
      <c r="E102" s="75"/>
      <c r="F102" s="75"/>
      <c r="G102" s="75"/>
      <c r="H102" s="75"/>
      <c r="I102" s="75"/>
      <c r="J102" s="75"/>
    </row>
    <row r="103" spans="1:10" ht="45.75" customHeight="1">
      <c r="A103" s="72">
        <v>17</v>
      </c>
      <c r="B103" s="1157"/>
      <c r="C103" s="1157"/>
      <c r="D103" s="1160" t="s">
        <v>220</v>
      </c>
      <c r="E103" s="1161"/>
      <c r="F103" s="1161"/>
      <c r="G103" s="1161"/>
      <c r="H103" s="1161"/>
      <c r="I103" s="1161"/>
      <c r="J103" s="1162"/>
    </row>
    <row r="104" spans="1:10" ht="45.75" customHeight="1">
      <c r="B104" s="1157"/>
      <c r="C104" s="1157"/>
      <c r="D104" s="1163"/>
      <c r="E104" s="1164"/>
      <c r="F104" s="1164"/>
      <c r="G104" s="1164"/>
      <c r="H104" s="1164"/>
      <c r="I104" s="1164"/>
      <c r="J104" s="1165"/>
    </row>
    <row r="105" spans="1:10" ht="45.75" customHeight="1">
      <c r="B105" s="1157"/>
      <c r="C105" s="1157"/>
      <c r="D105" s="1163"/>
      <c r="E105" s="1164"/>
      <c r="F105" s="1164"/>
      <c r="G105" s="1164"/>
      <c r="H105" s="1164"/>
      <c r="I105" s="1164"/>
      <c r="J105" s="1165"/>
    </row>
    <row r="106" spans="1:10" ht="45.75" customHeight="1">
      <c r="B106" s="76"/>
      <c r="C106" s="74"/>
      <c r="D106" s="1166"/>
      <c r="E106" s="1167"/>
      <c r="F106" s="1167"/>
      <c r="G106" s="1167"/>
      <c r="H106" s="1167"/>
      <c r="I106" s="1167"/>
      <c r="J106" s="1168"/>
    </row>
    <row r="107" spans="1:10" ht="8.25" customHeight="1">
      <c r="B107" s="75"/>
      <c r="C107" s="75"/>
      <c r="D107" s="75"/>
      <c r="E107" s="75"/>
      <c r="F107" s="75"/>
      <c r="G107" s="75"/>
      <c r="H107" s="75"/>
      <c r="I107" s="75"/>
      <c r="J107" s="75"/>
    </row>
    <row r="108" spans="1:10" ht="45.75" customHeight="1">
      <c r="A108" s="72">
        <v>18</v>
      </c>
      <c r="B108" s="1157"/>
      <c r="C108" s="1157"/>
      <c r="D108" s="1160" t="s">
        <v>220</v>
      </c>
      <c r="E108" s="1161"/>
      <c r="F108" s="1161"/>
      <c r="G108" s="1161"/>
      <c r="H108" s="1161"/>
      <c r="I108" s="1161"/>
      <c r="J108" s="1162"/>
    </row>
    <row r="109" spans="1:10" ht="45.75" customHeight="1">
      <c r="B109" s="1157"/>
      <c r="C109" s="1157"/>
      <c r="D109" s="1163"/>
      <c r="E109" s="1164"/>
      <c r="F109" s="1164"/>
      <c r="G109" s="1164"/>
      <c r="H109" s="1164"/>
      <c r="I109" s="1164"/>
      <c r="J109" s="1165"/>
    </row>
    <row r="110" spans="1:10" ht="45.75" customHeight="1">
      <c r="B110" s="1157"/>
      <c r="C110" s="1157"/>
      <c r="D110" s="1163"/>
      <c r="E110" s="1164"/>
      <c r="F110" s="1164"/>
      <c r="G110" s="1164"/>
      <c r="H110" s="1164"/>
      <c r="I110" s="1164"/>
      <c r="J110" s="1165"/>
    </row>
    <row r="111" spans="1:10" ht="45.75" customHeight="1">
      <c r="B111" s="76"/>
      <c r="C111" s="74"/>
      <c r="D111" s="1166"/>
      <c r="E111" s="1167"/>
      <c r="F111" s="1167"/>
      <c r="G111" s="1167"/>
      <c r="H111" s="1167"/>
      <c r="I111" s="1167"/>
      <c r="J111" s="1168"/>
    </row>
    <row r="112" spans="1:10" ht="8.25" customHeight="1">
      <c r="B112" s="75"/>
      <c r="C112" s="75"/>
      <c r="D112" s="75"/>
      <c r="E112" s="75"/>
      <c r="F112" s="75"/>
      <c r="G112" s="75"/>
      <c r="H112" s="75"/>
      <c r="I112" s="75"/>
      <c r="J112" s="75"/>
    </row>
    <row r="113" spans="1:10" ht="45.75" customHeight="1">
      <c r="A113" s="72">
        <v>19</v>
      </c>
      <c r="B113" s="1157"/>
      <c r="C113" s="1157"/>
      <c r="D113" s="1160" t="s">
        <v>220</v>
      </c>
      <c r="E113" s="1161"/>
      <c r="F113" s="1161"/>
      <c r="G113" s="1161"/>
      <c r="H113" s="1161"/>
      <c r="I113" s="1161"/>
      <c r="J113" s="1162"/>
    </row>
    <row r="114" spans="1:10" ht="45.75" customHeight="1">
      <c r="B114" s="1157"/>
      <c r="C114" s="1157"/>
      <c r="D114" s="1163"/>
      <c r="E114" s="1164"/>
      <c r="F114" s="1164"/>
      <c r="G114" s="1164"/>
      <c r="H114" s="1164"/>
      <c r="I114" s="1164"/>
      <c r="J114" s="1165"/>
    </row>
    <row r="115" spans="1:10" ht="45.75" customHeight="1">
      <c r="B115" s="1157"/>
      <c r="C115" s="1157"/>
      <c r="D115" s="1163"/>
      <c r="E115" s="1164"/>
      <c r="F115" s="1164"/>
      <c r="G115" s="1164"/>
      <c r="H115" s="1164"/>
      <c r="I115" s="1164"/>
      <c r="J115" s="1165"/>
    </row>
    <row r="116" spans="1:10" ht="45.75" customHeight="1">
      <c r="B116" s="76"/>
      <c r="C116" s="74"/>
      <c r="D116" s="1166"/>
      <c r="E116" s="1167"/>
      <c r="F116" s="1167"/>
      <c r="G116" s="1167"/>
      <c r="H116" s="1167"/>
      <c r="I116" s="1167"/>
      <c r="J116" s="1168"/>
    </row>
    <row r="117" spans="1:10" ht="8.25" customHeight="1">
      <c r="B117" s="75"/>
      <c r="C117" s="75"/>
      <c r="D117" s="75"/>
      <c r="E117" s="75"/>
      <c r="F117" s="75"/>
      <c r="G117" s="75"/>
      <c r="H117" s="75"/>
      <c r="I117" s="75"/>
      <c r="J117" s="75"/>
    </row>
    <row r="118" spans="1:10" ht="45.75" customHeight="1">
      <c r="A118" s="72">
        <v>20</v>
      </c>
      <c r="B118" s="1157"/>
      <c r="C118" s="1157"/>
      <c r="D118" s="1160" t="s">
        <v>220</v>
      </c>
      <c r="E118" s="1161"/>
      <c r="F118" s="1161"/>
      <c r="G118" s="1161"/>
      <c r="H118" s="1161"/>
      <c r="I118" s="1161"/>
      <c r="J118" s="1162"/>
    </row>
    <row r="119" spans="1:10" ht="45.75" customHeight="1">
      <c r="B119" s="1157"/>
      <c r="C119" s="1157"/>
      <c r="D119" s="1163"/>
      <c r="E119" s="1164"/>
      <c r="F119" s="1164"/>
      <c r="G119" s="1164"/>
      <c r="H119" s="1164"/>
      <c r="I119" s="1164"/>
      <c r="J119" s="1165"/>
    </row>
    <row r="120" spans="1:10" ht="45.75" customHeight="1">
      <c r="B120" s="1157"/>
      <c r="C120" s="1157"/>
      <c r="D120" s="1163"/>
      <c r="E120" s="1164"/>
      <c r="F120" s="1164"/>
      <c r="G120" s="1164"/>
      <c r="H120" s="1164"/>
      <c r="I120" s="1164"/>
      <c r="J120" s="1165"/>
    </row>
    <row r="121" spans="1:10" ht="45.75" customHeight="1">
      <c r="B121" s="76"/>
      <c r="C121" s="74"/>
      <c r="D121" s="1166"/>
      <c r="E121" s="1167"/>
      <c r="F121" s="1167"/>
      <c r="G121" s="1167"/>
      <c r="H121" s="1167"/>
      <c r="I121" s="1167"/>
      <c r="J121" s="1168"/>
    </row>
    <row r="122" spans="1:10" ht="10.5" customHeight="1">
      <c r="B122" s="71"/>
      <c r="C122" s="71"/>
      <c r="D122" s="71"/>
      <c r="E122" s="71"/>
      <c r="F122" s="71"/>
      <c r="G122" s="71"/>
      <c r="H122" s="71"/>
      <c r="I122" s="71"/>
      <c r="J122" s="71"/>
    </row>
    <row r="123" spans="1:10" ht="15.75" customHeight="1">
      <c r="A123" s="70" t="s">
        <v>215</v>
      </c>
      <c r="B123" s="1158" t="s">
        <v>216</v>
      </c>
      <c r="C123" s="1159"/>
      <c r="D123" s="1169" t="s">
        <v>219</v>
      </c>
      <c r="E123" s="1170"/>
      <c r="F123" s="1170"/>
      <c r="G123" s="1170"/>
      <c r="H123" s="1170"/>
      <c r="I123" s="1170"/>
      <c r="J123" s="1171"/>
    </row>
    <row r="124" spans="1:10" ht="15.75" customHeight="1">
      <c r="B124" s="1158" t="s">
        <v>218</v>
      </c>
      <c r="C124" s="1159"/>
      <c r="D124" s="1172"/>
      <c r="E124" s="1173"/>
      <c r="F124" s="1173"/>
      <c r="G124" s="1173"/>
      <c r="H124" s="1173"/>
      <c r="I124" s="1173"/>
      <c r="J124" s="1174"/>
    </row>
    <row r="125" spans="1:10" ht="15.75" customHeight="1">
      <c r="B125" s="1158" t="s">
        <v>217</v>
      </c>
      <c r="C125" s="1159"/>
      <c r="D125" s="1172"/>
      <c r="E125" s="1173"/>
      <c r="F125" s="1173"/>
      <c r="G125" s="1173"/>
      <c r="H125" s="1173"/>
      <c r="I125" s="1173"/>
      <c r="J125" s="1174"/>
    </row>
    <row r="126" spans="1:10" ht="15.75" customHeight="1">
      <c r="B126" s="70" t="s">
        <v>230</v>
      </c>
      <c r="C126" s="70" t="s">
        <v>225</v>
      </c>
      <c r="D126" s="1175"/>
      <c r="E126" s="1176"/>
      <c r="F126" s="1176"/>
      <c r="G126" s="1176"/>
      <c r="H126" s="1176"/>
      <c r="I126" s="1176"/>
      <c r="J126" s="1177"/>
    </row>
    <row r="127" spans="1:10" ht="14.25" customHeight="1">
      <c r="D127" s="71"/>
      <c r="E127" s="71"/>
      <c r="F127" s="71"/>
      <c r="G127" s="71"/>
      <c r="H127" s="71"/>
      <c r="I127" s="71"/>
      <c r="J127" s="71"/>
    </row>
    <row r="128" spans="1:10" ht="45.75" customHeight="1">
      <c r="A128" s="72">
        <v>21</v>
      </c>
      <c r="B128" s="1157"/>
      <c r="C128" s="1157"/>
      <c r="D128" s="1160" t="s">
        <v>220</v>
      </c>
      <c r="E128" s="1161"/>
      <c r="F128" s="1161"/>
      <c r="G128" s="1161"/>
      <c r="H128" s="1161"/>
      <c r="I128" s="1161"/>
      <c r="J128" s="1162"/>
    </row>
    <row r="129" spans="1:10" ht="45.75" customHeight="1">
      <c r="B129" s="1157"/>
      <c r="C129" s="1157"/>
      <c r="D129" s="1163"/>
      <c r="E129" s="1164"/>
      <c r="F129" s="1164"/>
      <c r="G129" s="1164"/>
      <c r="H129" s="1164"/>
      <c r="I129" s="1164"/>
      <c r="J129" s="1165"/>
    </row>
    <row r="130" spans="1:10" ht="45.75" customHeight="1">
      <c r="B130" s="1157"/>
      <c r="C130" s="1157"/>
      <c r="D130" s="1163"/>
      <c r="E130" s="1164"/>
      <c r="F130" s="1164"/>
      <c r="G130" s="1164"/>
      <c r="H130" s="1164"/>
      <c r="I130" s="1164"/>
      <c r="J130" s="1165"/>
    </row>
    <row r="131" spans="1:10" ht="45.75" customHeight="1">
      <c r="B131" s="76"/>
      <c r="C131" s="74"/>
      <c r="D131" s="1166"/>
      <c r="E131" s="1167"/>
      <c r="F131" s="1167"/>
      <c r="G131" s="1167"/>
      <c r="H131" s="1167"/>
      <c r="I131" s="1167"/>
      <c r="J131" s="1168"/>
    </row>
    <row r="132" spans="1:10" ht="8.25" customHeight="1">
      <c r="B132" s="75"/>
      <c r="C132" s="75"/>
      <c r="D132" s="75"/>
      <c r="E132" s="75"/>
      <c r="F132" s="75"/>
      <c r="G132" s="75"/>
      <c r="H132" s="75"/>
      <c r="I132" s="75"/>
      <c r="J132" s="75"/>
    </row>
    <row r="133" spans="1:10" ht="45.75" customHeight="1">
      <c r="A133" s="72">
        <v>22</v>
      </c>
      <c r="B133" s="1157"/>
      <c r="C133" s="1157"/>
      <c r="D133" s="1160" t="s">
        <v>220</v>
      </c>
      <c r="E133" s="1161"/>
      <c r="F133" s="1161"/>
      <c r="G133" s="1161"/>
      <c r="H133" s="1161"/>
      <c r="I133" s="1161"/>
      <c r="J133" s="1162"/>
    </row>
    <row r="134" spans="1:10" ht="45.75" customHeight="1">
      <c r="B134" s="1157"/>
      <c r="C134" s="1157"/>
      <c r="D134" s="1163"/>
      <c r="E134" s="1164"/>
      <c r="F134" s="1164"/>
      <c r="G134" s="1164"/>
      <c r="H134" s="1164"/>
      <c r="I134" s="1164"/>
      <c r="J134" s="1165"/>
    </row>
    <row r="135" spans="1:10" ht="45.75" customHeight="1">
      <c r="B135" s="1157"/>
      <c r="C135" s="1157"/>
      <c r="D135" s="1163"/>
      <c r="E135" s="1164"/>
      <c r="F135" s="1164"/>
      <c r="G135" s="1164"/>
      <c r="H135" s="1164"/>
      <c r="I135" s="1164"/>
      <c r="J135" s="1165"/>
    </row>
    <row r="136" spans="1:10" ht="45.75" customHeight="1">
      <c r="B136" s="76"/>
      <c r="C136" s="74"/>
      <c r="D136" s="1166"/>
      <c r="E136" s="1167"/>
      <c r="F136" s="1167"/>
      <c r="G136" s="1167"/>
      <c r="H136" s="1167"/>
      <c r="I136" s="1167"/>
      <c r="J136" s="1168"/>
    </row>
    <row r="137" spans="1:10" ht="8.25" customHeight="1">
      <c r="B137" s="75"/>
      <c r="C137" s="75"/>
      <c r="D137" s="75"/>
      <c r="E137" s="75"/>
      <c r="F137" s="75"/>
      <c r="G137" s="75"/>
      <c r="H137" s="75"/>
      <c r="I137" s="75"/>
      <c r="J137" s="75"/>
    </row>
    <row r="138" spans="1:10" ht="45.75" customHeight="1">
      <c r="A138" s="72">
        <v>23</v>
      </c>
      <c r="B138" s="1157"/>
      <c r="C138" s="1157"/>
      <c r="D138" s="1160" t="s">
        <v>220</v>
      </c>
      <c r="E138" s="1161"/>
      <c r="F138" s="1161"/>
      <c r="G138" s="1161"/>
      <c r="H138" s="1161"/>
      <c r="I138" s="1161"/>
      <c r="J138" s="1162"/>
    </row>
    <row r="139" spans="1:10" ht="45.75" customHeight="1">
      <c r="B139" s="1157"/>
      <c r="C139" s="1157"/>
      <c r="D139" s="1163"/>
      <c r="E139" s="1164"/>
      <c r="F139" s="1164"/>
      <c r="G139" s="1164"/>
      <c r="H139" s="1164"/>
      <c r="I139" s="1164"/>
      <c r="J139" s="1165"/>
    </row>
    <row r="140" spans="1:10" ht="45.75" customHeight="1">
      <c r="B140" s="1157"/>
      <c r="C140" s="1157"/>
      <c r="D140" s="1163"/>
      <c r="E140" s="1164"/>
      <c r="F140" s="1164"/>
      <c r="G140" s="1164"/>
      <c r="H140" s="1164"/>
      <c r="I140" s="1164"/>
      <c r="J140" s="1165"/>
    </row>
    <row r="141" spans="1:10" ht="45.75" customHeight="1">
      <c r="B141" s="76"/>
      <c r="C141" s="74"/>
      <c r="D141" s="1166"/>
      <c r="E141" s="1167"/>
      <c r="F141" s="1167"/>
      <c r="G141" s="1167"/>
      <c r="H141" s="1167"/>
      <c r="I141" s="1167"/>
      <c r="J141" s="1168"/>
    </row>
    <row r="142" spans="1:10" ht="8.25" customHeight="1">
      <c r="B142" s="75"/>
      <c r="C142" s="75"/>
      <c r="D142" s="75"/>
      <c r="E142" s="75"/>
      <c r="F142" s="75"/>
      <c r="G142" s="75"/>
      <c r="H142" s="75"/>
      <c r="I142" s="75"/>
      <c r="J142" s="75"/>
    </row>
    <row r="143" spans="1:10" ht="45.75" customHeight="1">
      <c r="A143" s="72">
        <v>24</v>
      </c>
      <c r="B143" s="1157"/>
      <c r="C143" s="1157"/>
      <c r="D143" s="1160" t="s">
        <v>220</v>
      </c>
      <c r="E143" s="1161"/>
      <c r="F143" s="1161"/>
      <c r="G143" s="1161"/>
      <c r="H143" s="1161"/>
      <c r="I143" s="1161"/>
      <c r="J143" s="1162"/>
    </row>
    <row r="144" spans="1:10" ht="45.75" customHeight="1">
      <c r="B144" s="1157"/>
      <c r="C144" s="1157"/>
      <c r="D144" s="1163"/>
      <c r="E144" s="1164"/>
      <c r="F144" s="1164"/>
      <c r="G144" s="1164"/>
      <c r="H144" s="1164"/>
      <c r="I144" s="1164"/>
      <c r="J144" s="1165"/>
    </row>
    <row r="145" spans="1:10" ht="45.75" customHeight="1">
      <c r="B145" s="1157"/>
      <c r="C145" s="1157"/>
      <c r="D145" s="1163"/>
      <c r="E145" s="1164"/>
      <c r="F145" s="1164"/>
      <c r="G145" s="1164"/>
      <c r="H145" s="1164"/>
      <c r="I145" s="1164"/>
      <c r="J145" s="1165"/>
    </row>
    <row r="146" spans="1:10" ht="45.75" customHeight="1">
      <c r="B146" s="76"/>
      <c r="C146" s="74"/>
      <c r="D146" s="1166"/>
      <c r="E146" s="1167"/>
      <c r="F146" s="1167"/>
      <c r="G146" s="1167"/>
      <c r="H146" s="1167"/>
      <c r="I146" s="1167"/>
      <c r="J146" s="1168"/>
    </row>
    <row r="147" spans="1:10" ht="8.25" customHeight="1">
      <c r="B147" s="75"/>
      <c r="C147" s="75"/>
      <c r="D147" s="75"/>
      <c r="E147" s="75"/>
      <c r="F147" s="75"/>
      <c r="G147" s="75"/>
      <c r="H147" s="75"/>
      <c r="I147" s="75"/>
      <c r="J147" s="75"/>
    </row>
    <row r="148" spans="1:10" ht="45.75" customHeight="1">
      <c r="A148" s="72">
        <v>25</v>
      </c>
      <c r="B148" s="1157"/>
      <c r="C148" s="1157"/>
      <c r="D148" s="1160" t="s">
        <v>220</v>
      </c>
      <c r="E148" s="1161"/>
      <c r="F148" s="1161"/>
      <c r="G148" s="1161"/>
      <c r="H148" s="1161"/>
      <c r="I148" s="1161"/>
      <c r="J148" s="1162"/>
    </row>
    <row r="149" spans="1:10" ht="45.75" customHeight="1">
      <c r="B149" s="1157"/>
      <c r="C149" s="1157"/>
      <c r="D149" s="1163"/>
      <c r="E149" s="1164"/>
      <c r="F149" s="1164"/>
      <c r="G149" s="1164"/>
      <c r="H149" s="1164"/>
      <c r="I149" s="1164"/>
      <c r="J149" s="1165"/>
    </row>
    <row r="150" spans="1:10" ht="45.75" customHeight="1">
      <c r="B150" s="1157"/>
      <c r="C150" s="1157"/>
      <c r="D150" s="1163"/>
      <c r="E150" s="1164"/>
      <c r="F150" s="1164"/>
      <c r="G150" s="1164"/>
      <c r="H150" s="1164"/>
      <c r="I150" s="1164"/>
      <c r="J150" s="1165"/>
    </row>
    <row r="151" spans="1:10" ht="45.75" customHeight="1">
      <c r="B151" s="76"/>
      <c r="C151" s="74"/>
      <c r="D151" s="1166"/>
      <c r="E151" s="1167"/>
      <c r="F151" s="1167"/>
      <c r="G151" s="1167"/>
      <c r="H151" s="1167"/>
      <c r="I151" s="1167"/>
      <c r="J151" s="1168"/>
    </row>
    <row r="152" spans="1:10">
      <c r="B152" s="71"/>
      <c r="C152" s="71"/>
    </row>
    <row r="153" spans="1:10" ht="15.75" customHeight="1">
      <c r="A153" s="70" t="s">
        <v>215</v>
      </c>
      <c r="B153" s="1158" t="s">
        <v>216</v>
      </c>
      <c r="C153" s="1159"/>
      <c r="D153" s="1169" t="s">
        <v>219</v>
      </c>
      <c r="E153" s="1170"/>
      <c r="F153" s="1170"/>
      <c r="G153" s="1170"/>
      <c r="H153" s="1170"/>
      <c r="I153" s="1170"/>
      <c r="J153" s="1171"/>
    </row>
    <row r="154" spans="1:10" ht="15.75" customHeight="1">
      <c r="B154" s="1158" t="s">
        <v>218</v>
      </c>
      <c r="C154" s="1159"/>
      <c r="D154" s="1172"/>
      <c r="E154" s="1173"/>
      <c r="F154" s="1173"/>
      <c r="G154" s="1173"/>
      <c r="H154" s="1173"/>
      <c r="I154" s="1173"/>
      <c r="J154" s="1174"/>
    </row>
    <row r="155" spans="1:10" ht="15.75" customHeight="1">
      <c r="B155" s="1158" t="s">
        <v>217</v>
      </c>
      <c r="C155" s="1159"/>
      <c r="D155" s="1172"/>
      <c r="E155" s="1173"/>
      <c r="F155" s="1173"/>
      <c r="G155" s="1173"/>
      <c r="H155" s="1173"/>
      <c r="I155" s="1173"/>
      <c r="J155" s="1174"/>
    </row>
    <row r="156" spans="1:10" ht="15.75" customHeight="1">
      <c r="B156" s="70" t="s">
        <v>230</v>
      </c>
      <c r="C156" s="70" t="s">
        <v>225</v>
      </c>
      <c r="D156" s="1175"/>
      <c r="E156" s="1176"/>
      <c r="F156" s="1176"/>
      <c r="G156" s="1176"/>
      <c r="H156" s="1176"/>
      <c r="I156" s="1176"/>
      <c r="J156" s="1177"/>
    </row>
    <row r="157" spans="1:10" ht="14.25" customHeight="1">
      <c r="D157" s="71"/>
      <c r="E157" s="71"/>
      <c r="F157" s="71"/>
      <c r="G157" s="71"/>
      <c r="H157" s="71"/>
      <c r="I157" s="71"/>
      <c r="J157" s="71"/>
    </row>
    <row r="158" spans="1:10" ht="45.75" customHeight="1">
      <c r="A158" s="72">
        <v>26</v>
      </c>
      <c r="B158" s="1157"/>
      <c r="C158" s="1157"/>
      <c r="D158" s="1160" t="s">
        <v>220</v>
      </c>
      <c r="E158" s="1161"/>
      <c r="F158" s="1161"/>
      <c r="G158" s="1161"/>
      <c r="H158" s="1161"/>
      <c r="I158" s="1161"/>
      <c r="J158" s="1162"/>
    </row>
    <row r="159" spans="1:10" ht="45.75" customHeight="1">
      <c r="B159" s="1157"/>
      <c r="C159" s="1157"/>
      <c r="D159" s="1163"/>
      <c r="E159" s="1164"/>
      <c r="F159" s="1164"/>
      <c r="G159" s="1164"/>
      <c r="H159" s="1164"/>
      <c r="I159" s="1164"/>
      <c r="J159" s="1165"/>
    </row>
    <row r="160" spans="1:10" ht="45.75" customHeight="1">
      <c r="B160" s="1157"/>
      <c r="C160" s="1157"/>
      <c r="D160" s="1163"/>
      <c r="E160" s="1164"/>
      <c r="F160" s="1164"/>
      <c r="G160" s="1164"/>
      <c r="H160" s="1164"/>
      <c r="I160" s="1164"/>
      <c r="J160" s="1165"/>
    </row>
    <row r="161" spans="1:10" ht="45.75" customHeight="1">
      <c r="B161" s="76"/>
      <c r="C161" s="74"/>
      <c r="D161" s="1166"/>
      <c r="E161" s="1167"/>
      <c r="F161" s="1167"/>
      <c r="G161" s="1167"/>
      <c r="H161" s="1167"/>
      <c r="I161" s="1167"/>
      <c r="J161" s="1168"/>
    </row>
    <row r="162" spans="1:10" ht="8.25" customHeight="1">
      <c r="B162" s="75"/>
      <c r="C162" s="75"/>
      <c r="D162" s="75"/>
      <c r="E162" s="75"/>
      <c r="F162" s="75"/>
      <c r="G162" s="75"/>
      <c r="H162" s="75"/>
      <c r="I162" s="75"/>
      <c r="J162" s="75"/>
    </row>
    <row r="163" spans="1:10" ht="45.75" customHeight="1">
      <c r="A163" s="72">
        <v>27</v>
      </c>
      <c r="B163" s="1157"/>
      <c r="C163" s="1157"/>
      <c r="D163" s="1160" t="s">
        <v>220</v>
      </c>
      <c r="E163" s="1161"/>
      <c r="F163" s="1161"/>
      <c r="G163" s="1161"/>
      <c r="H163" s="1161"/>
      <c r="I163" s="1161"/>
      <c r="J163" s="1162"/>
    </row>
    <row r="164" spans="1:10" ht="45.75" customHeight="1">
      <c r="B164" s="1157"/>
      <c r="C164" s="1157"/>
      <c r="D164" s="1163"/>
      <c r="E164" s="1164"/>
      <c r="F164" s="1164"/>
      <c r="G164" s="1164"/>
      <c r="H164" s="1164"/>
      <c r="I164" s="1164"/>
      <c r="J164" s="1165"/>
    </row>
    <row r="165" spans="1:10" ht="45.75" customHeight="1">
      <c r="B165" s="1157"/>
      <c r="C165" s="1157"/>
      <c r="D165" s="1163"/>
      <c r="E165" s="1164"/>
      <c r="F165" s="1164"/>
      <c r="G165" s="1164"/>
      <c r="H165" s="1164"/>
      <c r="I165" s="1164"/>
      <c r="J165" s="1165"/>
    </row>
    <row r="166" spans="1:10" ht="45.75" customHeight="1">
      <c r="B166" s="76"/>
      <c r="C166" s="74"/>
      <c r="D166" s="1166"/>
      <c r="E166" s="1167"/>
      <c r="F166" s="1167"/>
      <c r="G166" s="1167"/>
      <c r="H166" s="1167"/>
      <c r="I166" s="1167"/>
      <c r="J166" s="1168"/>
    </row>
    <row r="167" spans="1:10" ht="8.25" customHeight="1">
      <c r="B167" s="75"/>
      <c r="C167" s="75"/>
      <c r="D167" s="75"/>
      <c r="E167" s="75"/>
      <c r="F167" s="75"/>
      <c r="G167" s="75"/>
      <c r="H167" s="75"/>
      <c r="I167" s="75"/>
      <c r="J167" s="75"/>
    </row>
    <row r="168" spans="1:10" ht="45.75" customHeight="1">
      <c r="A168" s="72">
        <v>28</v>
      </c>
      <c r="B168" s="1157"/>
      <c r="C168" s="1157"/>
      <c r="D168" s="1160" t="s">
        <v>220</v>
      </c>
      <c r="E168" s="1161"/>
      <c r="F168" s="1161"/>
      <c r="G168" s="1161"/>
      <c r="H168" s="1161"/>
      <c r="I168" s="1161"/>
      <c r="J168" s="1162"/>
    </row>
    <row r="169" spans="1:10" ht="45.75" customHeight="1">
      <c r="B169" s="1157"/>
      <c r="C169" s="1157"/>
      <c r="D169" s="1163"/>
      <c r="E169" s="1164"/>
      <c r="F169" s="1164"/>
      <c r="G169" s="1164"/>
      <c r="H169" s="1164"/>
      <c r="I169" s="1164"/>
      <c r="J169" s="1165"/>
    </row>
    <row r="170" spans="1:10" ht="45.75" customHeight="1">
      <c r="B170" s="1157"/>
      <c r="C170" s="1157"/>
      <c r="D170" s="1163"/>
      <c r="E170" s="1164"/>
      <c r="F170" s="1164"/>
      <c r="G170" s="1164"/>
      <c r="H170" s="1164"/>
      <c r="I170" s="1164"/>
      <c r="J170" s="1165"/>
    </row>
    <row r="171" spans="1:10" ht="45.75" customHeight="1">
      <c r="B171" s="76"/>
      <c r="C171" s="74"/>
      <c r="D171" s="1166"/>
      <c r="E171" s="1167"/>
      <c r="F171" s="1167"/>
      <c r="G171" s="1167"/>
      <c r="H171" s="1167"/>
      <c r="I171" s="1167"/>
      <c r="J171" s="1168"/>
    </row>
    <row r="172" spans="1:10" ht="8.25" customHeight="1">
      <c r="B172" s="75"/>
      <c r="C172" s="75"/>
      <c r="D172" s="75"/>
      <c r="E172" s="75"/>
      <c r="F172" s="75"/>
      <c r="G172" s="75"/>
      <c r="H172" s="75"/>
      <c r="I172" s="75"/>
      <c r="J172" s="75"/>
    </row>
    <row r="173" spans="1:10" ht="45.75" customHeight="1">
      <c r="A173" s="72">
        <v>29</v>
      </c>
      <c r="B173" s="1157"/>
      <c r="C173" s="1157"/>
      <c r="D173" s="1160" t="s">
        <v>220</v>
      </c>
      <c r="E173" s="1161"/>
      <c r="F173" s="1161"/>
      <c r="G173" s="1161"/>
      <c r="H173" s="1161"/>
      <c r="I173" s="1161"/>
      <c r="J173" s="1162"/>
    </row>
    <row r="174" spans="1:10" ht="45.75" customHeight="1">
      <c r="B174" s="1157"/>
      <c r="C174" s="1157"/>
      <c r="D174" s="1163"/>
      <c r="E174" s="1164"/>
      <c r="F174" s="1164"/>
      <c r="G174" s="1164"/>
      <c r="H174" s="1164"/>
      <c r="I174" s="1164"/>
      <c r="J174" s="1165"/>
    </row>
    <row r="175" spans="1:10" ht="45.75" customHeight="1">
      <c r="B175" s="1157"/>
      <c r="C175" s="1157"/>
      <c r="D175" s="1163"/>
      <c r="E175" s="1164"/>
      <c r="F175" s="1164"/>
      <c r="G175" s="1164"/>
      <c r="H175" s="1164"/>
      <c r="I175" s="1164"/>
      <c r="J175" s="1165"/>
    </row>
    <row r="176" spans="1:10" ht="45.75" customHeight="1">
      <c r="B176" s="76"/>
      <c r="C176" s="74"/>
      <c r="D176" s="1166"/>
      <c r="E176" s="1167"/>
      <c r="F176" s="1167"/>
      <c r="G176" s="1167"/>
      <c r="H176" s="1167"/>
      <c r="I176" s="1167"/>
      <c r="J176" s="1168"/>
    </row>
    <row r="177" spans="1:10" ht="8.25" customHeight="1">
      <c r="B177" s="75"/>
      <c r="C177" s="75"/>
      <c r="D177" s="75"/>
      <c r="E177" s="75"/>
      <c r="F177" s="75"/>
      <c r="G177" s="75"/>
      <c r="H177" s="75"/>
      <c r="I177" s="75"/>
      <c r="J177" s="75"/>
    </row>
    <row r="178" spans="1:10" ht="45.75" customHeight="1">
      <c r="A178" s="72">
        <v>30</v>
      </c>
      <c r="B178" s="1157"/>
      <c r="C178" s="1157"/>
      <c r="D178" s="1160" t="s">
        <v>220</v>
      </c>
      <c r="E178" s="1161"/>
      <c r="F178" s="1161"/>
      <c r="G178" s="1161"/>
      <c r="H178" s="1161"/>
      <c r="I178" s="1161"/>
      <c r="J178" s="1162"/>
    </row>
    <row r="179" spans="1:10" ht="45.75" customHeight="1">
      <c r="B179" s="1157"/>
      <c r="C179" s="1157"/>
      <c r="D179" s="1163"/>
      <c r="E179" s="1164"/>
      <c r="F179" s="1164"/>
      <c r="G179" s="1164"/>
      <c r="H179" s="1164"/>
      <c r="I179" s="1164"/>
      <c r="J179" s="1165"/>
    </row>
    <row r="180" spans="1:10" ht="45.75" customHeight="1">
      <c r="B180" s="1157"/>
      <c r="C180" s="1157"/>
      <c r="D180" s="1163"/>
      <c r="E180" s="1164"/>
      <c r="F180" s="1164"/>
      <c r="G180" s="1164"/>
      <c r="H180" s="1164"/>
      <c r="I180" s="1164"/>
      <c r="J180" s="1165"/>
    </row>
    <row r="181" spans="1:10" ht="45.75" customHeight="1">
      <c r="B181" s="76"/>
      <c r="C181" s="74"/>
      <c r="D181" s="1166"/>
      <c r="E181" s="1167"/>
      <c r="F181" s="1167"/>
      <c r="G181" s="1167"/>
      <c r="H181" s="1167"/>
      <c r="I181" s="1167"/>
      <c r="J181" s="1168"/>
    </row>
    <row r="182" spans="1:10">
      <c r="B182" s="71"/>
      <c r="C182" s="71"/>
    </row>
    <row r="183" spans="1:10" ht="15.75" customHeight="1">
      <c r="A183" s="70" t="s">
        <v>215</v>
      </c>
      <c r="B183" s="1158" t="s">
        <v>216</v>
      </c>
      <c r="C183" s="1159"/>
      <c r="D183" s="1169" t="s">
        <v>219</v>
      </c>
      <c r="E183" s="1170"/>
      <c r="F183" s="1170"/>
      <c r="G183" s="1170"/>
      <c r="H183" s="1170"/>
      <c r="I183" s="1170"/>
      <c r="J183" s="1171"/>
    </row>
    <row r="184" spans="1:10" ht="15.75" customHeight="1">
      <c r="B184" s="1158" t="s">
        <v>218</v>
      </c>
      <c r="C184" s="1159"/>
      <c r="D184" s="1172"/>
      <c r="E184" s="1173"/>
      <c r="F184" s="1173"/>
      <c r="G184" s="1173"/>
      <c r="H184" s="1173"/>
      <c r="I184" s="1173"/>
      <c r="J184" s="1174"/>
    </row>
    <row r="185" spans="1:10" ht="15.75" customHeight="1">
      <c r="B185" s="1158" t="s">
        <v>217</v>
      </c>
      <c r="C185" s="1159"/>
      <c r="D185" s="1172"/>
      <c r="E185" s="1173"/>
      <c r="F185" s="1173"/>
      <c r="G185" s="1173"/>
      <c r="H185" s="1173"/>
      <c r="I185" s="1173"/>
      <c r="J185" s="1174"/>
    </row>
    <row r="186" spans="1:10" ht="15.75" customHeight="1">
      <c r="B186" s="70" t="s">
        <v>230</v>
      </c>
      <c r="C186" s="70" t="s">
        <v>225</v>
      </c>
      <c r="D186" s="1175"/>
      <c r="E186" s="1176"/>
      <c r="F186" s="1176"/>
      <c r="G186" s="1176"/>
      <c r="H186" s="1176"/>
      <c r="I186" s="1176"/>
      <c r="J186" s="1177"/>
    </row>
    <row r="187" spans="1:10" ht="14.25" customHeight="1">
      <c r="D187" s="71"/>
      <c r="E187" s="71"/>
      <c r="F187" s="71"/>
      <c r="G187" s="71"/>
      <c r="H187" s="71"/>
      <c r="I187" s="71"/>
      <c r="J187" s="71"/>
    </row>
    <row r="188" spans="1:10" ht="45.75" customHeight="1">
      <c r="A188" s="72">
        <v>31</v>
      </c>
      <c r="B188" s="1157"/>
      <c r="C188" s="1157"/>
      <c r="D188" s="1160" t="s">
        <v>220</v>
      </c>
      <c r="E188" s="1161"/>
      <c r="F188" s="1161"/>
      <c r="G188" s="1161"/>
      <c r="H188" s="1161"/>
      <c r="I188" s="1161"/>
      <c r="J188" s="1162"/>
    </row>
    <row r="189" spans="1:10" ht="45.75" customHeight="1">
      <c r="B189" s="1157"/>
      <c r="C189" s="1157"/>
      <c r="D189" s="1163"/>
      <c r="E189" s="1164"/>
      <c r="F189" s="1164"/>
      <c r="G189" s="1164"/>
      <c r="H189" s="1164"/>
      <c r="I189" s="1164"/>
      <c r="J189" s="1165"/>
    </row>
    <row r="190" spans="1:10" ht="45.75" customHeight="1">
      <c r="B190" s="1157"/>
      <c r="C190" s="1157"/>
      <c r="D190" s="1163"/>
      <c r="E190" s="1164"/>
      <c r="F190" s="1164"/>
      <c r="G190" s="1164"/>
      <c r="H190" s="1164"/>
      <c r="I190" s="1164"/>
      <c r="J190" s="1165"/>
    </row>
    <row r="191" spans="1:10" ht="45.75" customHeight="1">
      <c r="B191" s="76"/>
      <c r="C191" s="74"/>
      <c r="D191" s="1166"/>
      <c r="E191" s="1167"/>
      <c r="F191" s="1167"/>
      <c r="G191" s="1167"/>
      <c r="H191" s="1167"/>
      <c r="I191" s="1167"/>
      <c r="J191" s="1168"/>
    </row>
    <row r="192" spans="1:10" ht="8.25" customHeight="1">
      <c r="B192" s="75"/>
      <c r="C192" s="75"/>
      <c r="D192" s="75"/>
      <c r="E192" s="75"/>
      <c r="F192" s="75"/>
      <c r="G192" s="75"/>
      <c r="H192" s="75"/>
      <c r="I192" s="75"/>
      <c r="J192" s="75"/>
    </row>
    <row r="193" spans="1:10" ht="45.75" customHeight="1">
      <c r="A193" s="72">
        <v>32</v>
      </c>
      <c r="B193" s="1157"/>
      <c r="C193" s="1157"/>
      <c r="D193" s="1160" t="s">
        <v>220</v>
      </c>
      <c r="E193" s="1161"/>
      <c r="F193" s="1161"/>
      <c r="G193" s="1161"/>
      <c r="H193" s="1161"/>
      <c r="I193" s="1161"/>
      <c r="J193" s="1162"/>
    </row>
    <row r="194" spans="1:10" ht="45.75" customHeight="1">
      <c r="B194" s="1157"/>
      <c r="C194" s="1157"/>
      <c r="D194" s="1163"/>
      <c r="E194" s="1164"/>
      <c r="F194" s="1164"/>
      <c r="G194" s="1164"/>
      <c r="H194" s="1164"/>
      <c r="I194" s="1164"/>
      <c r="J194" s="1165"/>
    </row>
    <row r="195" spans="1:10" ht="45.75" customHeight="1">
      <c r="B195" s="1157"/>
      <c r="C195" s="1157"/>
      <c r="D195" s="1163"/>
      <c r="E195" s="1164"/>
      <c r="F195" s="1164"/>
      <c r="G195" s="1164"/>
      <c r="H195" s="1164"/>
      <c r="I195" s="1164"/>
      <c r="J195" s="1165"/>
    </row>
    <row r="196" spans="1:10" ht="45.75" customHeight="1">
      <c r="B196" s="76"/>
      <c r="C196" s="74"/>
      <c r="D196" s="1166"/>
      <c r="E196" s="1167"/>
      <c r="F196" s="1167"/>
      <c r="G196" s="1167"/>
      <c r="H196" s="1167"/>
      <c r="I196" s="1167"/>
      <c r="J196" s="1168"/>
    </row>
    <row r="197" spans="1:10" ht="8.25" customHeight="1">
      <c r="B197" s="75"/>
      <c r="C197" s="75"/>
      <c r="D197" s="75"/>
      <c r="E197" s="75"/>
      <c r="F197" s="75"/>
      <c r="G197" s="75"/>
      <c r="H197" s="75"/>
      <c r="I197" s="75"/>
      <c r="J197" s="75"/>
    </row>
    <row r="198" spans="1:10" ht="45.75" customHeight="1">
      <c r="A198" s="72">
        <v>33</v>
      </c>
      <c r="B198" s="1157"/>
      <c r="C198" s="1157"/>
      <c r="D198" s="1160" t="s">
        <v>220</v>
      </c>
      <c r="E198" s="1161"/>
      <c r="F198" s="1161"/>
      <c r="G198" s="1161"/>
      <c r="H198" s="1161"/>
      <c r="I198" s="1161"/>
      <c r="J198" s="1162"/>
    </row>
    <row r="199" spans="1:10" ht="45.75" customHeight="1">
      <c r="B199" s="1157"/>
      <c r="C199" s="1157"/>
      <c r="D199" s="1163"/>
      <c r="E199" s="1164"/>
      <c r="F199" s="1164"/>
      <c r="G199" s="1164"/>
      <c r="H199" s="1164"/>
      <c r="I199" s="1164"/>
      <c r="J199" s="1165"/>
    </row>
    <row r="200" spans="1:10" ht="45.75" customHeight="1">
      <c r="B200" s="1157"/>
      <c r="C200" s="1157"/>
      <c r="D200" s="1163"/>
      <c r="E200" s="1164"/>
      <c r="F200" s="1164"/>
      <c r="G200" s="1164"/>
      <c r="H200" s="1164"/>
      <c r="I200" s="1164"/>
      <c r="J200" s="1165"/>
    </row>
    <row r="201" spans="1:10" ht="45.75" customHeight="1">
      <c r="B201" s="76"/>
      <c r="C201" s="74"/>
      <c r="D201" s="1166"/>
      <c r="E201" s="1167"/>
      <c r="F201" s="1167"/>
      <c r="G201" s="1167"/>
      <c r="H201" s="1167"/>
      <c r="I201" s="1167"/>
      <c r="J201" s="1168"/>
    </row>
    <row r="202" spans="1:10" ht="8.25" customHeight="1">
      <c r="B202" s="75"/>
      <c r="C202" s="75"/>
      <c r="D202" s="75"/>
      <c r="E202" s="75"/>
      <c r="F202" s="75"/>
      <c r="G202" s="75"/>
      <c r="H202" s="75"/>
      <c r="I202" s="75"/>
      <c r="J202" s="75"/>
    </row>
    <row r="203" spans="1:10" ht="45.75" customHeight="1">
      <c r="A203" s="72">
        <v>34</v>
      </c>
      <c r="B203" s="1157"/>
      <c r="C203" s="1157"/>
      <c r="D203" s="1160" t="s">
        <v>220</v>
      </c>
      <c r="E203" s="1161"/>
      <c r="F203" s="1161"/>
      <c r="G203" s="1161"/>
      <c r="H203" s="1161"/>
      <c r="I203" s="1161"/>
      <c r="J203" s="1162"/>
    </row>
    <row r="204" spans="1:10" ht="45.75" customHeight="1">
      <c r="B204" s="1157"/>
      <c r="C204" s="1157"/>
      <c r="D204" s="1163"/>
      <c r="E204" s="1164"/>
      <c r="F204" s="1164"/>
      <c r="G204" s="1164"/>
      <c r="H204" s="1164"/>
      <c r="I204" s="1164"/>
      <c r="J204" s="1165"/>
    </row>
    <row r="205" spans="1:10" ht="45.75" customHeight="1">
      <c r="B205" s="1157"/>
      <c r="C205" s="1157"/>
      <c r="D205" s="1163"/>
      <c r="E205" s="1164"/>
      <c r="F205" s="1164"/>
      <c r="G205" s="1164"/>
      <c r="H205" s="1164"/>
      <c r="I205" s="1164"/>
      <c r="J205" s="1165"/>
    </row>
    <row r="206" spans="1:10" ht="45.75" customHeight="1">
      <c r="B206" s="76"/>
      <c r="C206" s="74"/>
      <c r="D206" s="1166"/>
      <c r="E206" s="1167"/>
      <c r="F206" s="1167"/>
      <c r="G206" s="1167"/>
      <c r="H206" s="1167"/>
      <c r="I206" s="1167"/>
      <c r="J206" s="1168"/>
    </row>
    <row r="207" spans="1:10" ht="8.25" customHeight="1">
      <c r="B207" s="75"/>
      <c r="C207" s="75"/>
      <c r="D207" s="75"/>
      <c r="E207" s="75"/>
      <c r="F207" s="75"/>
      <c r="G207" s="75"/>
      <c r="H207" s="75"/>
      <c r="I207" s="75"/>
      <c r="J207" s="75"/>
    </row>
    <row r="208" spans="1:10" ht="45.75" customHeight="1">
      <c r="A208" s="72">
        <v>35</v>
      </c>
      <c r="B208" s="1157"/>
      <c r="C208" s="1157"/>
      <c r="D208" s="1160" t="s">
        <v>220</v>
      </c>
      <c r="E208" s="1161"/>
      <c r="F208" s="1161"/>
      <c r="G208" s="1161"/>
      <c r="H208" s="1161"/>
      <c r="I208" s="1161"/>
      <c r="J208" s="1162"/>
    </row>
    <row r="209" spans="1:10" ht="45.75" customHeight="1">
      <c r="B209" s="1157"/>
      <c r="C209" s="1157"/>
      <c r="D209" s="1163"/>
      <c r="E209" s="1164"/>
      <c r="F209" s="1164"/>
      <c r="G209" s="1164"/>
      <c r="H209" s="1164"/>
      <c r="I209" s="1164"/>
      <c r="J209" s="1165"/>
    </row>
    <row r="210" spans="1:10" ht="45.75" customHeight="1">
      <c r="B210" s="1157"/>
      <c r="C210" s="1157"/>
      <c r="D210" s="1163"/>
      <c r="E210" s="1164"/>
      <c r="F210" s="1164"/>
      <c r="G210" s="1164"/>
      <c r="H210" s="1164"/>
      <c r="I210" s="1164"/>
      <c r="J210" s="1165"/>
    </row>
    <row r="211" spans="1:10" ht="45.75" customHeight="1">
      <c r="B211" s="76"/>
      <c r="C211" s="74"/>
      <c r="D211" s="1166"/>
      <c r="E211" s="1167"/>
      <c r="F211" s="1167"/>
      <c r="G211" s="1167"/>
      <c r="H211" s="1167"/>
      <c r="I211" s="1167"/>
      <c r="J211" s="1168"/>
    </row>
    <row r="212" spans="1:10">
      <c r="B212" s="71"/>
      <c r="C212" s="71"/>
    </row>
    <row r="213" spans="1:10" ht="15.75" customHeight="1">
      <c r="A213" s="70" t="s">
        <v>215</v>
      </c>
      <c r="B213" s="1158" t="s">
        <v>216</v>
      </c>
      <c r="C213" s="1159"/>
      <c r="D213" s="1169" t="s">
        <v>219</v>
      </c>
      <c r="E213" s="1170"/>
      <c r="F213" s="1170"/>
      <c r="G213" s="1170"/>
      <c r="H213" s="1170"/>
      <c r="I213" s="1170"/>
      <c r="J213" s="1171"/>
    </row>
    <row r="214" spans="1:10" ht="15.75" customHeight="1">
      <c r="B214" s="1158" t="s">
        <v>218</v>
      </c>
      <c r="C214" s="1159"/>
      <c r="D214" s="1172"/>
      <c r="E214" s="1173"/>
      <c r="F214" s="1173"/>
      <c r="G214" s="1173"/>
      <c r="H214" s="1173"/>
      <c r="I214" s="1173"/>
      <c r="J214" s="1174"/>
    </row>
    <row r="215" spans="1:10" ht="15.75" customHeight="1">
      <c r="B215" s="1158" t="s">
        <v>217</v>
      </c>
      <c r="C215" s="1159"/>
      <c r="D215" s="1172"/>
      <c r="E215" s="1173"/>
      <c r="F215" s="1173"/>
      <c r="G215" s="1173"/>
      <c r="H215" s="1173"/>
      <c r="I215" s="1173"/>
      <c r="J215" s="1174"/>
    </row>
    <row r="216" spans="1:10" ht="15.75" customHeight="1">
      <c r="B216" s="70" t="s">
        <v>230</v>
      </c>
      <c r="C216" s="70" t="s">
        <v>225</v>
      </c>
      <c r="D216" s="1175"/>
      <c r="E216" s="1176"/>
      <c r="F216" s="1176"/>
      <c r="G216" s="1176"/>
      <c r="H216" s="1176"/>
      <c r="I216" s="1176"/>
      <c r="J216" s="1177"/>
    </row>
    <row r="217" spans="1:10" ht="14.25" customHeight="1">
      <c r="D217" s="71"/>
      <c r="E217" s="71"/>
      <c r="F217" s="71"/>
      <c r="G217" s="71"/>
      <c r="H217" s="71"/>
      <c r="I217" s="71"/>
      <c r="J217" s="71"/>
    </row>
    <row r="218" spans="1:10" ht="45.75" customHeight="1">
      <c r="A218" s="72">
        <v>36</v>
      </c>
      <c r="B218" s="1157"/>
      <c r="C218" s="1157"/>
      <c r="D218" s="1160" t="s">
        <v>220</v>
      </c>
      <c r="E218" s="1161"/>
      <c r="F218" s="1161"/>
      <c r="G218" s="1161"/>
      <c r="H218" s="1161"/>
      <c r="I218" s="1161"/>
      <c r="J218" s="1162"/>
    </row>
    <row r="219" spans="1:10" ht="45.75" customHeight="1">
      <c r="B219" s="1157"/>
      <c r="C219" s="1157"/>
      <c r="D219" s="1163"/>
      <c r="E219" s="1164"/>
      <c r="F219" s="1164"/>
      <c r="G219" s="1164"/>
      <c r="H219" s="1164"/>
      <c r="I219" s="1164"/>
      <c r="J219" s="1165"/>
    </row>
    <row r="220" spans="1:10" ht="45.75" customHeight="1">
      <c r="B220" s="1157"/>
      <c r="C220" s="1157"/>
      <c r="D220" s="1163"/>
      <c r="E220" s="1164"/>
      <c r="F220" s="1164"/>
      <c r="G220" s="1164"/>
      <c r="H220" s="1164"/>
      <c r="I220" s="1164"/>
      <c r="J220" s="1165"/>
    </row>
    <row r="221" spans="1:10" ht="45.75" customHeight="1">
      <c r="B221" s="76"/>
      <c r="C221" s="74"/>
      <c r="D221" s="1166"/>
      <c r="E221" s="1167"/>
      <c r="F221" s="1167"/>
      <c r="G221" s="1167"/>
      <c r="H221" s="1167"/>
      <c r="I221" s="1167"/>
      <c r="J221" s="1168"/>
    </row>
  </sheetData>
  <mergeCells count="176">
    <mergeCell ref="B218:C218"/>
    <mergeCell ref="B219:C219"/>
    <mergeCell ref="D213:J216"/>
    <mergeCell ref="B215:C215"/>
    <mergeCell ref="D218:J221"/>
    <mergeCell ref="B220:C220"/>
    <mergeCell ref="B213:C213"/>
    <mergeCell ref="B214:C214"/>
    <mergeCell ref="B208:C208"/>
    <mergeCell ref="D208:J211"/>
    <mergeCell ref="B209:C209"/>
    <mergeCell ref="B210:C210"/>
    <mergeCell ref="B198:C198"/>
    <mergeCell ref="D198:J201"/>
    <mergeCell ref="B199:C199"/>
    <mergeCell ref="B200:C200"/>
    <mergeCell ref="B203:C203"/>
    <mergeCell ref="D203:J206"/>
    <mergeCell ref="B204:C204"/>
    <mergeCell ref="B205:C205"/>
    <mergeCell ref="B188:C188"/>
    <mergeCell ref="D188:J191"/>
    <mergeCell ref="B189:C189"/>
    <mergeCell ref="B190:C190"/>
    <mergeCell ref="B193:C193"/>
    <mergeCell ref="D193:J196"/>
    <mergeCell ref="B194:C194"/>
    <mergeCell ref="B195:C195"/>
    <mergeCell ref="B179:C179"/>
    <mergeCell ref="B180:C180"/>
    <mergeCell ref="B183:C183"/>
    <mergeCell ref="D183:J186"/>
    <mergeCell ref="B184:C184"/>
    <mergeCell ref="B185:C185"/>
    <mergeCell ref="B170:C170"/>
    <mergeCell ref="B173:C173"/>
    <mergeCell ref="B174:C174"/>
    <mergeCell ref="B175:C175"/>
    <mergeCell ref="B178:C178"/>
    <mergeCell ref="D173:J176"/>
    <mergeCell ref="D178:J181"/>
    <mergeCell ref="B163:C163"/>
    <mergeCell ref="B164:C164"/>
    <mergeCell ref="B165:C165"/>
    <mergeCell ref="B168:C168"/>
    <mergeCell ref="B169:C169"/>
    <mergeCell ref="B154:C154"/>
    <mergeCell ref="B155:C155"/>
    <mergeCell ref="B158:C158"/>
    <mergeCell ref="B159:C159"/>
    <mergeCell ref="B160:C160"/>
    <mergeCell ref="B145:C145"/>
    <mergeCell ref="B148:C148"/>
    <mergeCell ref="B149:C149"/>
    <mergeCell ref="B150:C150"/>
    <mergeCell ref="B153:C153"/>
    <mergeCell ref="B138:C138"/>
    <mergeCell ref="B139:C139"/>
    <mergeCell ref="B140:C140"/>
    <mergeCell ref="B143:C143"/>
    <mergeCell ref="B144:C144"/>
    <mergeCell ref="B129:C129"/>
    <mergeCell ref="B130:C130"/>
    <mergeCell ref="B133:C133"/>
    <mergeCell ref="B134:C134"/>
    <mergeCell ref="B135:C135"/>
    <mergeCell ref="B120:C120"/>
    <mergeCell ref="B123:C123"/>
    <mergeCell ref="B124:C124"/>
    <mergeCell ref="B125:C125"/>
    <mergeCell ref="B128:C128"/>
    <mergeCell ref="B113:C113"/>
    <mergeCell ref="B114:C114"/>
    <mergeCell ref="B115:C115"/>
    <mergeCell ref="B118:C118"/>
    <mergeCell ref="B119:C119"/>
    <mergeCell ref="B104:C104"/>
    <mergeCell ref="B105:C105"/>
    <mergeCell ref="B108:C108"/>
    <mergeCell ref="B109:C109"/>
    <mergeCell ref="B110:C110"/>
    <mergeCell ref="B95:C95"/>
    <mergeCell ref="B98:C98"/>
    <mergeCell ref="B99:C99"/>
    <mergeCell ref="B100:C100"/>
    <mergeCell ref="B103:C103"/>
    <mergeCell ref="B88:C88"/>
    <mergeCell ref="B89:C89"/>
    <mergeCell ref="B90:C90"/>
    <mergeCell ref="B93:C93"/>
    <mergeCell ref="B94:C94"/>
    <mergeCell ref="B79:C79"/>
    <mergeCell ref="B80:C80"/>
    <mergeCell ref="B83:C83"/>
    <mergeCell ref="B84:C84"/>
    <mergeCell ref="B85:C85"/>
    <mergeCell ref="B70:C70"/>
    <mergeCell ref="B73:C73"/>
    <mergeCell ref="B74:C74"/>
    <mergeCell ref="B75:C75"/>
    <mergeCell ref="B78:C78"/>
    <mergeCell ref="D33:J36"/>
    <mergeCell ref="D38:J41"/>
    <mergeCell ref="D43:J46"/>
    <mergeCell ref="D48:J51"/>
    <mergeCell ref="D53:J56"/>
    <mergeCell ref="D58:J61"/>
    <mergeCell ref="B60:C60"/>
    <mergeCell ref="B50:C50"/>
    <mergeCell ref="B53:C53"/>
    <mergeCell ref="B54:C54"/>
    <mergeCell ref="B55:C55"/>
    <mergeCell ref="B58:C58"/>
    <mergeCell ref="B38:C38"/>
    <mergeCell ref="B39:C39"/>
    <mergeCell ref="B40:C40"/>
    <mergeCell ref="B43:C43"/>
    <mergeCell ref="B44:C44"/>
    <mergeCell ref="B45:C45"/>
    <mergeCell ref="B48:C48"/>
    <mergeCell ref="B49:C49"/>
    <mergeCell ref="B59:C59"/>
    <mergeCell ref="D88:J91"/>
    <mergeCell ref="D153:J156"/>
    <mergeCell ref="D158:J161"/>
    <mergeCell ref="D163:J166"/>
    <mergeCell ref="D168:J171"/>
    <mergeCell ref="D63:J66"/>
    <mergeCell ref="D68:J71"/>
    <mergeCell ref="D73:J76"/>
    <mergeCell ref="D83:J86"/>
    <mergeCell ref="D148:J151"/>
    <mergeCell ref="D93:J96"/>
    <mergeCell ref="D98:J101"/>
    <mergeCell ref="D103:J106"/>
    <mergeCell ref="D108:J111"/>
    <mergeCell ref="D113:J116"/>
    <mergeCell ref="D118:J121"/>
    <mergeCell ref="D123:J126"/>
    <mergeCell ref="D128:J131"/>
    <mergeCell ref="D133:J136"/>
    <mergeCell ref="D138:J141"/>
    <mergeCell ref="D143:J146"/>
    <mergeCell ref="B3:C3"/>
    <mergeCell ref="B4:C4"/>
    <mergeCell ref="B5:C5"/>
    <mergeCell ref="B8:C8"/>
    <mergeCell ref="D78:J81"/>
    <mergeCell ref="D23:J26"/>
    <mergeCell ref="D28:J31"/>
    <mergeCell ref="D18:J21"/>
    <mergeCell ref="D8:J11"/>
    <mergeCell ref="D3:J6"/>
    <mergeCell ref="D13:J16"/>
    <mergeCell ref="B63:C63"/>
    <mergeCell ref="B64:C64"/>
    <mergeCell ref="B65:C65"/>
    <mergeCell ref="B68:C68"/>
    <mergeCell ref="B69:C69"/>
    <mergeCell ref="B9:C9"/>
    <mergeCell ref="B10:C10"/>
    <mergeCell ref="B13:C13"/>
    <mergeCell ref="B14:C14"/>
    <mergeCell ref="B15:C15"/>
    <mergeCell ref="B18:C18"/>
    <mergeCell ref="B19:C19"/>
    <mergeCell ref="B20:C20"/>
    <mergeCell ref="B23:C23"/>
    <mergeCell ref="B24:C24"/>
    <mergeCell ref="B25:C25"/>
    <mergeCell ref="B28:C28"/>
    <mergeCell ref="B29:C29"/>
    <mergeCell ref="B30:C30"/>
    <mergeCell ref="B33:C33"/>
    <mergeCell ref="B34:C34"/>
    <mergeCell ref="B35:C35"/>
  </mergeCells>
  <phoneticPr fontId="8"/>
  <dataValidations count="1">
    <dataValidation allowBlank="1" showInputMessage="1" showErrorMessage="1" promptTitle="数字のみ入力してください" prompt="「回」は自動表示されます" sqref="C11" xr:uid="{9C64E148-F9FB-485E-84B8-E804128A3346}"/>
  </dataValidations>
  <pageMargins left="1.1023622047244095" right="0.70866141732283472" top="0.39370078740157483" bottom="0.39370078740157483" header="0" footer="0.19685039370078741"/>
  <pageSetup paperSize="9" scale="67" fitToHeight="0" orientation="portrait" r:id="rId1"/>
  <headerFooter scaleWithDoc="0" alignWithMargins="0">
    <oddFooter>&amp;R&amp;"ＭＳ ゴシック,標準"&amp;12整理番号：（事務局記入欄）</oddFooter>
  </headerFooter>
  <rowBreaks count="7" manualBreakCount="7">
    <brk id="32" max="16383" man="1"/>
    <brk id="62" max="16383" man="1"/>
    <brk id="92" max="16383" man="1"/>
    <brk id="122" max="16383" man="1"/>
    <brk id="152" max="16383" man="1"/>
    <brk id="182" max="9" man="1"/>
    <brk id="212"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pageSetUpPr fitToPage="1"/>
  </sheetPr>
  <dimension ref="A1:Q126"/>
  <sheetViews>
    <sheetView view="pageBreakPreview" zoomScale="70" zoomScaleNormal="80" zoomScaleSheetLayoutView="70" workbookViewId="0">
      <selection activeCell="H1" sqref="H1"/>
    </sheetView>
  </sheetViews>
  <sheetFormatPr defaultColWidth="9" defaultRowHeight="20.100000000000001" customHeight="1"/>
  <cols>
    <col min="1" max="1" width="4.875" style="22" bestFit="1" customWidth="1"/>
    <col min="2" max="3" width="4.625" style="22" customWidth="1"/>
    <col min="4" max="4" width="4.625" style="22" hidden="1" customWidth="1"/>
    <col min="5" max="5" width="20.625" style="78" customWidth="1"/>
    <col min="6" max="6" width="30.625" style="78" customWidth="1"/>
    <col min="7" max="7" width="30.625" style="22" customWidth="1"/>
    <col min="8" max="8" width="16.625" style="155" customWidth="1"/>
    <col min="9" max="9" width="6.625" style="80" customWidth="1"/>
    <col min="10" max="10" width="4.625" style="80" customWidth="1"/>
    <col min="11" max="11" width="6.625" style="80" customWidth="1"/>
    <col min="12" max="12" width="4.625" style="80" customWidth="1"/>
    <col min="13" max="13" width="18.625" style="80" customWidth="1"/>
    <col min="14" max="14" width="16.5" style="82" bestFit="1" customWidth="1"/>
    <col min="15" max="15" width="9" style="22"/>
    <col min="16" max="16" width="4.625" style="22" customWidth="1"/>
    <col min="17" max="17" width="10.625" style="22" customWidth="1"/>
    <col min="18" max="16384" width="9" style="22"/>
  </cols>
  <sheetData>
    <row r="1" spans="1:17" ht="26.25" customHeight="1">
      <c r="B1" s="310" t="s">
        <v>464</v>
      </c>
      <c r="H1" s="79"/>
      <c r="N1" s="961"/>
      <c r="O1" s="961"/>
    </row>
    <row r="2" spans="1:17" ht="9.6" customHeight="1">
      <c r="B2" s="77"/>
      <c r="H2" s="79"/>
      <c r="O2" s="83"/>
    </row>
    <row r="3" spans="1:17" s="25" customFormat="1" ht="34.5" customHeight="1">
      <c r="E3" s="84" t="s">
        <v>240</v>
      </c>
      <c r="F3" s="1179" t="str">
        <f>IF(ISBLANK(総表!C15),"",総表!C15)</f>
        <v/>
      </c>
      <c r="G3" s="1179"/>
      <c r="H3" s="86" t="s">
        <v>241</v>
      </c>
      <c r="I3" s="1178" t="str">
        <f>IF(ISBLANK(総表!C31),"",総表!C31)</f>
        <v/>
      </c>
      <c r="J3" s="1179"/>
      <c r="K3" s="1179"/>
      <c r="L3" s="1179"/>
      <c r="M3" s="1179"/>
      <c r="N3" s="1179"/>
      <c r="O3" s="1179"/>
    </row>
    <row r="4" spans="1:17" s="25" customFormat="1" ht="30.6" customHeight="1">
      <c r="E4" s="85"/>
      <c r="F4" s="85"/>
      <c r="H4" s="87"/>
      <c r="I4" s="88"/>
      <c r="J4" s="88"/>
      <c r="K4" s="88"/>
      <c r="L4" s="88"/>
      <c r="M4" s="88"/>
      <c r="N4" s="81"/>
      <c r="O4" s="83"/>
    </row>
    <row r="5" spans="1:17" s="25" customFormat="1" ht="30.6" customHeight="1">
      <c r="B5" s="1180" t="s">
        <v>133</v>
      </c>
      <c r="C5" s="1180"/>
      <c r="D5" s="1180"/>
      <c r="E5" s="1181"/>
      <c r="F5" s="1193" t="s">
        <v>579</v>
      </c>
      <c r="G5" s="1194"/>
      <c r="H5" s="1194"/>
      <c r="I5" s="1195"/>
      <c r="J5" s="88"/>
      <c r="K5" s="88"/>
      <c r="L5" s="88"/>
      <c r="M5" s="88"/>
      <c r="N5" s="81"/>
      <c r="O5" s="83"/>
    </row>
    <row r="6" spans="1:17" ht="20.100000000000001" customHeight="1">
      <c r="B6" s="66"/>
      <c r="H6" s="79"/>
      <c r="I6" s="617" t="s">
        <v>499</v>
      </c>
      <c r="O6" s="83"/>
    </row>
    <row r="7" spans="1:17" ht="20.100000000000001" customHeight="1">
      <c r="A7" s="89"/>
      <c r="B7" s="90" t="s">
        <v>72</v>
      </c>
      <c r="C7" s="91"/>
      <c r="D7" s="91"/>
      <c r="E7" s="92"/>
      <c r="F7" s="93"/>
      <c r="G7" s="1203" t="s">
        <v>498</v>
      </c>
      <c r="H7" s="1204"/>
      <c r="I7" s="1205"/>
      <c r="J7" s="95"/>
      <c r="K7" s="95"/>
      <c r="L7" s="95"/>
      <c r="M7" s="95"/>
    </row>
    <row r="8" spans="1:17" ht="20.100000000000001" customHeight="1">
      <c r="A8" s="89"/>
      <c r="B8" s="96"/>
      <c r="C8" s="503" t="s">
        <v>221</v>
      </c>
      <c r="D8" s="124"/>
      <c r="E8" s="124"/>
      <c r="F8" s="124"/>
      <c r="G8" s="508">
        <f>N22</f>
        <v>0</v>
      </c>
      <c r="H8" s="1206">
        <f>交付申請書総表貼り付け欄!I55*1000</f>
        <v>0</v>
      </c>
      <c r="I8" s="1207"/>
      <c r="J8" s="97"/>
      <c r="K8" s="97"/>
      <c r="L8" s="97"/>
      <c r="M8" s="97"/>
    </row>
    <row r="9" spans="1:17" ht="20.100000000000001" customHeight="1">
      <c r="A9" s="89"/>
      <c r="B9" s="96"/>
      <c r="C9" s="506" t="s">
        <v>222</v>
      </c>
      <c r="D9" s="507"/>
      <c r="E9" s="507"/>
      <c r="F9" s="507"/>
      <c r="G9" s="509">
        <f>N53</f>
        <v>0</v>
      </c>
      <c r="H9" s="1208">
        <f>交付申請書総表貼り付け欄!I56*1000</f>
        <v>0</v>
      </c>
      <c r="I9" s="1209"/>
      <c r="J9" s="97"/>
      <c r="K9" s="97"/>
      <c r="L9" s="97"/>
      <c r="M9" s="97"/>
    </row>
    <row r="10" spans="1:17" ht="20.100000000000001" customHeight="1">
      <c r="A10" s="89"/>
      <c r="B10" s="96"/>
      <c r="C10" s="504" t="s">
        <v>223</v>
      </c>
      <c r="D10" s="505"/>
      <c r="E10" s="505"/>
      <c r="F10" s="505"/>
      <c r="G10" s="510">
        <f>N84</f>
        <v>0</v>
      </c>
      <c r="H10" s="1199">
        <f>交付申請書総表貼り付け欄!I57*1000</f>
        <v>0</v>
      </c>
      <c r="I10" s="1200"/>
      <c r="J10" s="97"/>
      <c r="K10" s="97"/>
      <c r="L10" s="97"/>
      <c r="M10" s="97"/>
    </row>
    <row r="11" spans="1:17" ht="20.100000000000001" customHeight="1">
      <c r="A11" s="89"/>
      <c r="B11" s="96"/>
      <c r="C11" s="487" t="s">
        <v>77</v>
      </c>
      <c r="D11" s="488"/>
      <c r="E11" s="489"/>
      <c r="F11" s="490"/>
      <c r="G11" s="511">
        <f>SUM(G8:G10)</f>
        <v>0</v>
      </c>
      <c r="H11" s="1201">
        <f>交付申請書総表貼り付け欄!I58*1000</f>
        <v>0</v>
      </c>
      <c r="I11" s="1202"/>
      <c r="J11" s="97"/>
      <c r="K11" s="97"/>
      <c r="L11" s="97"/>
      <c r="M11" s="97"/>
    </row>
    <row r="12" spans="1:17" ht="20.100000000000001" customHeight="1">
      <c r="A12" s="89"/>
      <c r="B12" s="96"/>
      <c r="C12" s="491"/>
      <c r="D12" s="492"/>
      <c r="E12" s="493" t="s">
        <v>75</v>
      </c>
      <c r="F12" s="494"/>
      <c r="G12" s="512">
        <f>SUM(Q22,Q53,Q84)</f>
        <v>0</v>
      </c>
      <c r="H12" s="1210"/>
      <c r="I12" s="1211"/>
      <c r="J12" s="98"/>
      <c r="K12" s="98"/>
      <c r="L12" s="98"/>
      <c r="M12" s="98"/>
      <c r="N12" s="98"/>
      <c r="Q12" s="99" t="s">
        <v>134</v>
      </c>
    </row>
    <row r="13" spans="1:17" ht="20.100000000000001" customHeight="1">
      <c r="A13" s="89"/>
      <c r="B13" s="96"/>
      <c r="C13" s="495"/>
      <c r="D13" s="496"/>
      <c r="E13" s="497" t="s">
        <v>76</v>
      </c>
      <c r="F13" s="498"/>
      <c r="G13" s="510">
        <f>IF(Q13="2",0,G11-G12)</f>
        <v>0</v>
      </c>
      <c r="H13" s="1199"/>
      <c r="I13" s="1200"/>
      <c r="J13" s="98"/>
      <c r="K13" s="98"/>
      <c r="L13" s="98"/>
      <c r="M13" s="98"/>
      <c r="N13" s="98"/>
      <c r="Q13" s="100" t="str">
        <f>LEFT(F5,1)</f>
        <v>要</v>
      </c>
    </row>
    <row r="14" spans="1:17" ht="20.100000000000001" customHeight="1">
      <c r="A14" s="89"/>
      <c r="B14" s="96"/>
      <c r="C14" s="499" t="s">
        <v>78</v>
      </c>
      <c r="D14" s="500"/>
      <c r="E14" s="501"/>
      <c r="F14" s="502"/>
      <c r="G14" s="511">
        <f>IF(Q13="1",ROUNDDOWN(G13*10/110,0),0)</f>
        <v>0</v>
      </c>
      <c r="H14" s="1201">
        <f>交付申請書総表貼り付け欄!I59*1000</f>
        <v>0</v>
      </c>
      <c r="I14" s="1202"/>
      <c r="J14" s="97"/>
      <c r="K14" s="97"/>
      <c r="L14" s="97"/>
      <c r="M14" s="97"/>
    </row>
    <row r="15" spans="1:17" ht="20.100000000000001" customHeight="1">
      <c r="A15" s="89"/>
      <c r="B15" s="451"/>
      <c r="C15" s="499" t="s">
        <v>341</v>
      </c>
      <c r="D15" s="500"/>
      <c r="E15" s="501"/>
      <c r="F15" s="502"/>
      <c r="G15" s="511">
        <f>G11-G14</f>
        <v>0</v>
      </c>
      <c r="H15" s="1201">
        <f>交付申請書総表貼り付け欄!I60*1000</f>
        <v>0</v>
      </c>
      <c r="I15" s="1202"/>
      <c r="J15" s="97"/>
      <c r="K15" s="97"/>
      <c r="L15" s="97"/>
      <c r="M15" s="97"/>
    </row>
    <row r="16" spans="1:17" ht="20.100000000000001" customHeight="1">
      <c r="A16" s="89"/>
      <c r="B16" s="1196" t="s">
        <v>340</v>
      </c>
      <c r="C16" s="1197"/>
      <c r="D16" s="1197"/>
      <c r="E16" s="1197"/>
      <c r="F16" s="1198"/>
      <c r="G16" s="511">
        <f>N115</f>
        <v>0</v>
      </c>
      <c r="H16" s="1201">
        <f>交付申請書総表貼り付け欄!I61*1000</f>
        <v>0</v>
      </c>
      <c r="I16" s="1202"/>
      <c r="J16" s="97"/>
      <c r="K16" s="97"/>
      <c r="L16" s="97"/>
      <c r="M16" s="97"/>
    </row>
    <row r="17" spans="1:17" ht="9.9499999999999993" customHeight="1">
      <c r="A17" s="89"/>
      <c r="B17" s="101"/>
      <c r="C17" s="102"/>
      <c r="D17" s="101"/>
      <c r="E17" s="103"/>
      <c r="F17" s="101"/>
      <c r="G17" s="104"/>
      <c r="H17" s="105"/>
      <c r="I17" s="106"/>
      <c r="J17" s="106"/>
      <c r="K17" s="106"/>
      <c r="L17" s="106"/>
      <c r="M17" s="106"/>
      <c r="N17" s="107"/>
    </row>
    <row r="18" spans="1:17" ht="20.100000000000001" customHeight="1">
      <c r="A18" s="89"/>
      <c r="B18" s="113" t="s">
        <v>71</v>
      </c>
      <c r="C18" s="104"/>
      <c r="D18" s="104"/>
      <c r="E18" s="108"/>
      <c r="F18" s="109"/>
      <c r="G18" s="110"/>
      <c r="H18" s="111"/>
      <c r="I18" s="112"/>
      <c r="J18" s="112"/>
      <c r="L18" s="112"/>
      <c r="N18" s="107"/>
    </row>
    <row r="19" spans="1:17" ht="20.100000000000001" customHeight="1">
      <c r="B19" s="114" t="s">
        <v>2</v>
      </c>
      <c r="C19" s="114" t="s">
        <v>80</v>
      </c>
      <c r="D19" s="114" t="s">
        <v>79</v>
      </c>
      <c r="E19" s="114" t="s">
        <v>4</v>
      </c>
      <c r="F19" s="114" t="s">
        <v>268</v>
      </c>
      <c r="G19" s="114" t="s">
        <v>269</v>
      </c>
      <c r="H19" s="115" t="s">
        <v>288</v>
      </c>
      <c r="I19" s="1185" t="s">
        <v>131</v>
      </c>
      <c r="J19" s="1185"/>
      <c r="K19" s="1185" t="s">
        <v>132</v>
      </c>
      <c r="L19" s="1185"/>
      <c r="M19" s="115" t="s">
        <v>289</v>
      </c>
      <c r="N19" s="94" t="s">
        <v>465</v>
      </c>
      <c r="O19" s="114" t="s">
        <v>124</v>
      </c>
    </row>
    <row r="20" spans="1:17" ht="20.100000000000001" customHeight="1">
      <c r="B20" s="116" t="s">
        <v>72</v>
      </c>
      <c r="C20" s="117"/>
      <c r="D20" s="117"/>
      <c r="E20" s="117"/>
      <c r="F20" s="117"/>
      <c r="G20" s="117"/>
      <c r="H20" s="118"/>
      <c r="I20" s="118"/>
      <c r="J20" s="118"/>
      <c r="K20" s="118"/>
      <c r="L20" s="118"/>
      <c r="M20" s="119"/>
      <c r="N20" s="120"/>
      <c r="O20" s="121"/>
    </row>
    <row r="21" spans="1:17" ht="20.100000000000001" customHeight="1">
      <c r="B21" s="122"/>
      <c r="C21" s="123" t="s">
        <v>145</v>
      </c>
      <c r="D21" s="124"/>
      <c r="E21" s="125"/>
      <c r="F21" s="124"/>
      <c r="G21" s="124"/>
      <c r="H21" s="126"/>
      <c r="I21" s="127"/>
      <c r="J21" s="127"/>
      <c r="K21" s="127"/>
      <c r="L21" s="127"/>
      <c r="M21" s="128"/>
      <c r="N21" s="129"/>
      <c r="O21" s="130"/>
      <c r="Q21" s="131" t="s">
        <v>125</v>
      </c>
    </row>
    <row r="22" spans="1:17" ht="17.25">
      <c r="A22" s="22">
        <v>1</v>
      </c>
      <c r="B22" s="132"/>
      <c r="C22" s="133"/>
      <c r="D22" s="85"/>
      <c r="E22" s="314"/>
      <c r="F22" s="315"/>
      <c r="G22" s="315"/>
      <c r="H22" s="40"/>
      <c r="I22" s="40"/>
      <c r="J22" s="41"/>
      <c r="K22" s="40"/>
      <c r="L22" s="41"/>
      <c r="M22" s="134" t="str">
        <f>IF(ISNUMBER(H22),(PRODUCT(H22,I22,K22)),"")</f>
        <v/>
      </c>
      <c r="N22" s="135">
        <f>SUM(M22:M51)</f>
        <v>0</v>
      </c>
      <c r="O22" s="42" t="s">
        <v>34</v>
      </c>
      <c r="Q22" s="136">
        <f>SUMIF(O22:O51,"課税対象外",M22:M51)</f>
        <v>0</v>
      </c>
    </row>
    <row r="23" spans="1:17" ht="17.25">
      <c r="A23" s="22">
        <v>2</v>
      </c>
      <c r="B23" s="132"/>
      <c r="C23" s="133"/>
      <c r="D23" s="85"/>
      <c r="E23" s="316"/>
      <c r="F23" s="317"/>
      <c r="G23" s="317"/>
      <c r="H23" s="43"/>
      <c r="I23" s="43"/>
      <c r="J23" s="44"/>
      <c r="K23" s="43"/>
      <c r="L23" s="44"/>
      <c r="M23" s="137" t="str">
        <f>IF(ISNUMBER(H23),(PRODUCT(H23,I23,K23)),"")</f>
        <v/>
      </c>
      <c r="N23" s="138"/>
      <c r="O23" s="45" t="s">
        <v>34</v>
      </c>
      <c r="Q23" s="80"/>
    </row>
    <row r="24" spans="1:17" ht="17.25">
      <c r="A24" s="22">
        <v>3</v>
      </c>
      <c r="B24" s="132"/>
      <c r="C24" s="133"/>
      <c r="D24" s="85"/>
      <c r="E24" s="316"/>
      <c r="F24" s="317"/>
      <c r="G24" s="317"/>
      <c r="H24" s="43"/>
      <c r="I24" s="43"/>
      <c r="J24" s="44"/>
      <c r="K24" s="43"/>
      <c r="L24" s="44"/>
      <c r="M24" s="137" t="str">
        <f t="shared" ref="M24:M50" si="0">IF(ISNUMBER(H24),(PRODUCT(H24,I24,K24)),"")</f>
        <v/>
      </c>
      <c r="N24" s="138"/>
      <c r="O24" s="45" t="s">
        <v>34</v>
      </c>
      <c r="Q24" s="80"/>
    </row>
    <row r="25" spans="1:17" ht="17.25">
      <c r="A25" s="22">
        <v>4</v>
      </c>
      <c r="B25" s="132"/>
      <c r="C25" s="133"/>
      <c r="D25" s="85"/>
      <c r="E25" s="316"/>
      <c r="F25" s="317"/>
      <c r="G25" s="317"/>
      <c r="H25" s="43"/>
      <c r="I25" s="43"/>
      <c r="J25" s="44"/>
      <c r="K25" s="43"/>
      <c r="L25" s="44"/>
      <c r="M25" s="137" t="str">
        <f t="shared" si="0"/>
        <v/>
      </c>
      <c r="N25" s="138"/>
      <c r="O25" s="45" t="s">
        <v>34</v>
      </c>
      <c r="Q25" s="80"/>
    </row>
    <row r="26" spans="1:17" ht="17.25">
      <c r="A26" s="22">
        <v>5</v>
      </c>
      <c r="B26" s="132"/>
      <c r="C26" s="133"/>
      <c r="D26" s="85"/>
      <c r="E26" s="316"/>
      <c r="F26" s="317"/>
      <c r="G26" s="317"/>
      <c r="H26" s="43"/>
      <c r="I26" s="43"/>
      <c r="J26" s="44"/>
      <c r="K26" s="43"/>
      <c r="L26" s="44"/>
      <c r="M26" s="137" t="str">
        <f t="shared" si="0"/>
        <v/>
      </c>
      <c r="N26" s="138"/>
      <c r="O26" s="45" t="s">
        <v>34</v>
      </c>
      <c r="Q26" s="80"/>
    </row>
    <row r="27" spans="1:17" ht="17.25">
      <c r="A27" s="22">
        <v>6</v>
      </c>
      <c r="B27" s="132"/>
      <c r="C27" s="133"/>
      <c r="D27" s="85"/>
      <c r="E27" s="316"/>
      <c r="F27" s="317"/>
      <c r="G27" s="317"/>
      <c r="H27" s="43"/>
      <c r="I27" s="43"/>
      <c r="J27" s="44"/>
      <c r="K27" s="43"/>
      <c r="L27" s="44"/>
      <c r="M27" s="137" t="str">
        <f t="shared" si="0"/>
        <v/>
      </c>
      <c r="N27" s="138"/>
      <c r="O27" s="45" t="s">
        <v>34</v>
      </c>
      <c r="Q27" s="80"/>
    </row>
    <row r="28" spans="1:17" ht="17.25">
      <c r="A28" s="22">
        <v>7</v>
      </c>
      <c r="B28" s="132"/>
      <c r="C28" s="133"/>
      <c r="D28" s="85"/>
      <c r="E28" s="316"/>
      <c r="F28" s="317"/>
      <c r="G28" s="317"/>
      <c r="H28" s="43"/>
      <c r="I28" s="43"/>
      <c r="J28" s="44"/>
      <c r="K28" s="43"/>
      <c r="L28" s="44"/>
      <c r="M28" s="137" t="str">
        <f t="shared" si="0"/>
        <v/>
      </c>
      <c r="N28" s="138"/>
      <c r="O28" s="45" t="s">
        <v>34</v>
      </c>
      <c r="Q28" s="80"/>
    </row>
    <row r="29" spans="1:17" ht="17.25">
      <c r="A29" s="22">
        <v>8</v>
      </c>
      <c r="B29" s="132"/>
      <c r="C29" s="133"/>
      <c r="D29" s="85"/>
      <c r="E29" s="316"/>
      <c r="F29" s="317"/>
      <c r="G29" s="317"/>
      <c r="H29" s="43"/>
      <c r="I29" s="43"/>
      <c r="J29" s="44"/>
      <c r="K29" s="43"/>
      <c r="L29" s="44"/>
      <c r="M29" s="137" t="str">
        <f t="shared" si="0"/>
        <v/>
      </c>
      <c r="N29" s="138"/>
      <c r="O29" s="45" t="s">
        <v>34</v>
      </c>
      <c r="Q29" s="80"/>
    </row>
    <row r="30" spans="1:17" ht="17.25">
      <c r="A30" s="22">
        <v>9</v>
      </c>
      <c r="B30" s="132"/>
      <c r="C30" s="133"/>
      <c r="D30" s="85"/>
      <c r="E30" s="316"/>
      <c r="F30" s="317"/>
      <c r="G30" s="317"/>
      <c r="H30" s="43"/>
      <c r="I30" s="43"/>
      <c r="J30" s="44"/>
      <c r="K30" s="43"/>
      <c r="L30" s="44"/>
      <c r="M30" s="137" t="str">
        <f t="shared" si="0"/>
        <v/>
      </c>
      <c r="N30" s="138"/>
      <c r="O30" s="45" t="s">
        <v>34</v>
      </c>
      <c r="Q30" s="80"/>
    </row>
    <row r="31" spans="1:17" ht="17.25">
      <c r="A31" s="22">
        <v>10</v>
      </c>
      <c r="B31" s="132"/>
      <c r="C31" s="133"/>
      <c r="D31" s="85"/>
      <c r="E31" s="316"/>
      <c r="F31" s="317"/>
      <c r="G31" s="317"/>
      <c r="H31" s="43"/>
      <c r="I31" s="43"/>
      <c r="J31" s="44"/>
      <c r="K31" s="43"/>
      <c r="L31" s="44"/>
      <c r="M31" s="137" t="str">
        <f t="shared" si="0"/>
        <v/>
      </c>
      <c r="N31" s="138"/>
      <c r="O31" s="45" t="s">
        <v>34</v>
      </c>
      <c r="Q31" s="80"/>
    </row>
    <row r="32" spans="1:17" ht="17.25">
      <c r="A32" s="22">
        <v>11</v>
      </c>
      <c r="B32" s="132"/>
      <c r="C32" s="133"/>
      <c r="D32" s="85"/>
      <c r="E32" s="316"/>
      <c r="F32" s="317"/>
      <c r="G32" s="317"/>
      <c r="H32" s="43"/>
      <c r="I32" s="43"/>
      <c r="J32" s="44"/>
      <c r="K32" s="43"/>
      <c r="L32" s="44"/>
      <c r="M32" s="137" t="str">
        <f t="shared" si="0"/>
        <v/>
      </c>
      <c r="N32" s="138"/>
      <c r="O32" s="45" t="s">
        <v>34</v>
      </c>
      <c r="Q32" s="80"/>
    </row>
    <row r="33" spans="1:17" ht="17.25">
      <c r="A33" s="22">
        <v>12</v>
      </c>
      <c r="B33" s="132"/>
      <c r="C33" s="133"/>
      <c r="D33" s="85"/>
      <c r="E33" s="316"/>
      <c r="F33" s="317"/>
      <c r="G33" s="317"/>
      <c r="H33" s="43"/>
      <c r="I33" s="43"/>
      <c r="J33" s="44"/>
      <c r="K33" s="43"/>
      <c r="L33" s="44"/>
      <c r="M33" s="137" t="str">
        <f t="shared" si="0"/>
        <v/>
      </c>
      <c r="N33" s="138"/>
      <c r="O33" s="45" t="s">
        <v>34</v>
      </c>
      <c r="Q33" s="80"/>
    </row>
    <row r="34" spans="1:17" ht="17.25">
      <c r="A34" s="22">
        <v>13</v>
      </c>
      <c r="B34" s="132"/>
      <c r="C34" s="133"/>
      <c r="D34" s="85"/>
      <c r="E34" s="316"/>
      <c r="F34" s="317"/>
      <c r="G34" s="317"/>
      <c r="H34" s="43"/>
      <c r="I34" s="43"/>
      <c r="J34" s="44"/>
      <c r="K34" s="43"/>
      <c r="L34" s="44"/>
      <c r="M34" s="137" t="str">
        <f t="shared" si="0"/>
        <v/>
      </c>
      <c r="N34" s="138"/>
      <c r="O34" s="45" t="s">
        <v>34</v>
      </c>
      <c r="Q34" s="80"/>
    </row>
    <row r="35" spans="1:17" ht="17.25">
      <c r="A35" s="22">
        <v>14</v>
      </c>
      <c r="B35" s="132"/>
      <c r="C35" s="133"/>
      <c r="D35" s="85"/>
      <c r="E35" s="316"/>
      <c r="F35" s="317"/>
      <c r="G35" s="317"/>
      <c r="H35" s="43"/>
      <c r="I35" s="43"/>
      <c r="J35" s="44"/>
      <c r="K35" s="43"/>
      <c r="L35" s="44"/>
      <c r="M35" s="137" t="str">
        <f t="shared" si="0"/>
        <v/>
      </c>
      <c r="N35" s="138"/>
      <c r="O35" s="45" t="s">
        <v>34</v>
      </c>
      <c r="Q35" s="80"/>
    </row>
    <row r="36" spans="1:17" ht="17.25">
      <c r="A36" s="22">
        <v>15</v>
      </c>
      <c r="B36" s="132"/>
      <c r="C36" s="133"/>
      <c r="D36" s="85"/>
      <c r="E36" s="316"/>
      <c r="F36" s="317"/>
      <c r="G36" s="317"/>
      <c r="H36" s="43"/>
      <c r="I36" s="43"/>
      <c r="J36" s="44"/>
      <c r="K36" s="43"/>
      <c r="L36" s="44"/>
      <c r="M36" s="137" t="str">
        <f t="shared" si="0"/>
        <v/>
      </c>
      <c r="N36" s="138"/>
      <c r="O36" s="45" t="s">
        <v>34</v>
      </c>
      <c r="Q36" s="80"/>
    </row>
    <row r="37" spans="1:17" ht="17.25">
      <c r="A37" s="22">
        <v>16</v>
      </c>
      <c r="B37" s="132"/>
      <c r="C37" s="133"/>
      <c r="D37" s="85"/>
      <c r="E37" s="316"/>
      <c r="F37" s="317"/>
      <c r="G37" s="317"/>
      <c r="H37" s="43"/>
      <c r="I37" s="43"/>
      <c r="J37" s="44"/>
      <c r="K37" s="43"/>
      <c r="L37" s="44"/>
      <c r="M37" s="137" t="str">
        <f t="shared" si="0"/>
        <v/>
      </c>
      <c r="N37" s="138"/>
      <c r="O37" s="45" t="s">
        <v>34</v>
      </c>
      <c r="Q37" s="80"/>
    </row>
    <row r="38" spans="1:17" ht="17.25">
      <c r="A38" s="22">
        <v>17</v>
      </c>
      <c r="B38" s="132"/>
      <c r="C38" s="133"/>
      <c r="D38" s="85"/>
      <c r="E38" s="316"/>
      <c r="F38" s="317"/>
      <c r="G38" s="317"/>
      <c r="H38" s="43"/>
      <c r="I38" s="43"/>
      <c r="J38" s="44"/>
      <c r="K38" s="43"/>
      <c r="L38" s="44"/>
      <c r="M38" s="137" t="str">
        <f t="shared" si="0"/>
        <v/>
      </c>
      <c r="N38" s="138"/>
      <c r="O38" s="45" t="s">
        <v>34</v>
      </c>
      <c r="Q38" s="80"/>
    </row>
    <row r="39" spans="1:17" ht="17.25">
      <c r="A39" s="22">
        <v>18</v>
      </c>
      <c r="B39" s="132"/>
      <c r="C39" s="133"/>
      <c r="D39" s="85"/>
      <c r="E39" s="316"/>
      <c r="F39" s="317"/>
      <c r="G39" s="317"/>
      <c r="H39" s="43"/>
      <c r="I39" s="43"/>
      <c r="J39" s="44"/>
      <c r="K39" s="43"/>
      <c r="L39" s="44"/>
      <c r="M39" s="137" t="str">
        <f t="shared" si="0"/>
        <v/>
      </c>
      <c r="N39" s="138"/>
      <c r="O39" s="45" t="s">
        <v>34</v>
      </c>
      <c r="Q39" s="80"/>
    </row>
    <row r="40" spans="1:17" ht="17.25">
      <c r="A40" s="22">
        <v>19</v>
      </c>
      <c r="B40" s="132"/>
      <c r="C40" s="133"/>
      <c r="D40" s="85"/>
      <c r="E40" s="316"/>
      <c r="F40" s="317"/>
      <c r="G40" s="317"/>
      <c r="H40" s="43"/>
      <c r="I40" s="43"/>
      <c r="J40" s="44"/>
      <c r="K40" s="43"/>
      <c r="L40" s="44"/>
      <c r="M40" s="137" t="str">
        <f t="shared" si="0"/>
        <v/>
      </c>
      <c r="N40" s="138"/>
      <c r="O40" s="45" t="s">
        <v>34</v>
      </c>
      <c r="Q40" s="80"/>
    </row>
    <row r="41" spans="1:17" ht="17.25">
      <c r="A41" s="22">
        <v>20</v>
      </c>
      <c r="B41" s="132"/>
      <c r="C41" s="133"/>
      <c r="D41" s="85"/>
      <c r="E41" s="316"/>
      <c r="F41" s="317"/>
      <c r="G41" s="317"/>
      <c r="H41" s="43"/>
      <c r="I41" s="43"/>
      <c r="J41" s="44"/>
      <c r="K41" s="43"/>
      <c r="L41" s="44"/>
      <c r="M41" s="137" t="str">
        <f t="shared" si="0"/>
        <v/>
      </c>
      <c r="N41" s="138"/>
      <c r="O41" s="45" t="s">
        <v>34</v>
      </c>
      <c r="Q41" s="80"/>
    </row>
    <row r="42" spans="1:17" ht="17.25">
      <c r="A42" s="22">
        <v>21</v>
      </c>
      <c r="B42" s="132"/>
      <c r="C42" s="133"/>
      <c r="D42" s="85"/>
      <c r="E42" s="316"/>
      <c r="F42" s="317"/>
      <c r="G42" s="317"/>
      <c r="H42" s="43"/>
      <c r="I42" s="43"/>
      <c r="J42" s="44"/>
      <c r="K42" s="43"/>
      <c r="L42" s="44"/>
      <c r="M42" s="137" t="str">
        <f t="shared" si="0"/>
        <v/>
      </c>
      <c r="N42" s="138"/>
      <c r="O42" s="45" t="s">
        <v>34</v>
      </c>
      <c r="Q42" s="80"/>
    </row>
    <row r="43" spans="1:17" ht="17.25">
      <c r="A43" s="22">
        <v>22</v>
      </c>
      <c r="B43" s="132"/>
      <c r="C43" s="133"/>
      <c r="D43" s="85"/>
      <c r="E43" s="316"/>
      <c r="F43" s="317"/>
      <c r="G43" s="317"/>
      <c r="H43" s="43"/>
      <c r="I43" s="43"/>
      <c r="J43" s="44"/>
      <c r="K43" s="43"/>
      <c r="L43" s="44"/>
      <c r="M43" s="137" t="str">
        <f t="shared" si="0"/>
        <v/>
      </c>
      <c r="N43" s="138"/>
      <c r="O43" s="45" t="s">
        <v>34</v>
      </c>
      <c r="Q43" s="80"/>
    </row>
    <row r="44" spans="1:17" ht="17.25">
      <c r="A44" s="22">
        <v>23</v>
      </c>
      <c r="B44" s="132"/>
      <c r="C44" s="133"/>
      <c r="D44" s="85"/>
      <c r="E44" s="316"/>
      <c r="F44" s="317"/>
      <c r="G44" s="317"/>
      <c r="H44" s="43"/>
      <c r="I44" s="43"/>
      <c r="J44" s="44"/>
      <c r="K44" s="43"/>
      <c r="L44" s="44"/>
      <c r="M44" s="137" t="str">
        <f t="shared" si="0"/>
        <v/>
      </c>
      <c r="N44" s="138"/>
      <c r="O44" s="45" t="s">
        <v>34</v>
      </c>
      <c r="Q44" s="80"/>
    </row>
    <row r="45" spans="1:17" ht="17.25">
      <c r="A45" s="22">
        <v>24</v>
      </c>
      <c r="B45" s="132"/>
      <c r="C45" s="133"/>
      <c r="D45" s="85"/>
      <c r="E45" s="316"/>
      <c r="F45" s="317"/>
      <c r="G45" s="317"/>
      <c r="H45" s="43"/>
      <c r="I45" s="43"/>
      <c r="J45" s="44"/>
      <c r="K45" s="43"/>
      <c r="L45" s="44"/>
      <c r="M45" s="137" t="str">
        <f t="shared" si="0"/>
        <v/>
      </c>
      <c r="N45" s="138"/>
      <c r="O45" s="45" t="s">
        <v>34</v>
      </c>
      <c r="Q45" s="80"/>
    </row>
    <row r="46" spans="1:17" ht="17.25">
      <c r="A46" s="22">
        <v>25</v>
      </c>
      <c r="B46" s="132"/>
      <c r="C46" s="133"/>
      <c r="D46" s="85"/>
      <c r="E46" s="316"/>
      <c r="F46" s="317"/>
      <c r="G46" s="317"/>
      <c r="H46" s="43"/>
      <c r="I46" s="43"/>
      <c r="J46" s="44"/>
      <c r="K46" s="43"/>
      <c r="L46" s="44"/>
      <c r="M46" s="137" t="str">
        <f t="shared" si="0"/>
        <v/>
      </c>
      <c r="N46" s="138"/>
      <c r="O46" s="45" t="s">
        <v>34</v>
      </c>
      <c r="Q46" s="80"/>
    </row>
    <row r="47" spans="1:17" ht="17.25">
      <c r="A47" s="22">
        <v>26</v>
      </c>
      <c r="B47" s="132"/>
      <c r="C47" s="133"/>
      <c r="D47" s="85"/>
      <c r="E47" s="316"/>
      <c r="F47" s="317"/>
      <c r="G47" s="317"/>
      <c r="H47" s="43"/>
      <c r="I47" s="43"/>
      <c r="J47" s="44"/>
      <c r="K47" s="43"/>
      <c r="L47" s="44"/>
      <c r="M47" s="137" t="str">
        <f t="shared" si="0"/>
        <v/>
      </c>
      <c r="N47" s="138"/>
      <c r="O47" s="45" t="s">
        <v>34</v>
      </c>
      <c r="Q47" s="80"/>
    </row>
    <row r="48" spans="1:17" ht="17.25">
      <c r="A48" s="22">
        <v>27</v>
      </c>
      <c r="B48" s="132"/>
      <c r="C48" s="133"/>
      <c r="D48" s="85"/>
      <c r="E48" s="316"/>
      <c r="F48" s="317"/>
      <c r="G48" s="317"/>
      <c r="H48" s="43"/>
      <c r="I48" s="43"/>
      <c r="J48" s="44"/>
      <c r="K48" s="43"/>
      <c r="L48" s="44"/>
      <c r="M48" s="137" t="str">
        <f t="shared" si="0"/>
        <v/>
      </c>
      <c r="N48" s="138"/>
      <c r="O48" s="45" t="s">
        <v>34</v>
      </c>
      <c r="Q48" s="80"/>
    </row>
    <row r="49" spans="1:17" ht="17.25">
      <c r="A49" s="22">
        <v>28</v>
      </c>
      <c r="B49" s="132"/>
      <c r="C49" s="133"/>
      <c r="D49" s="85"/>
      <c r="E49" s="316"/>
      <c r="F49" s="317"/>
      <c r="G49" s="317"/>
      <c r="H49" s="43"/>
      <c r="I49" s="43"/>
      <c r="J49" s="44"/>
      <c r="K49" s="43"/>
      <c r="L49" s="44"/>
      <c r="M49" s="137" t="str">
        <f t="shared" si="0"/>
        <v/>
      </c>
      <c r="N49" s="138"/>
      <c r="O49" s="45" t="s">
        <v>34</v>
      </c>
      <c r="Q49" s="80"/>
    </row>
    <row r="50" spans="1:17" ht="17.25">
      <c r="A50" s="22">
        <v>29</v>
      </c>
      <c r="B50" s="132"/>
      <c r="C50" s="133"/>
      <c r="D50" s="85"/>
      <c r="E50" s="316"/>
      <c r="F50" s="317"/>
      <c r="G50" s="317"/>
      <c r="H50" s="43"/>
      <c r="I50" s="43"/>
      <c r="J50" s="44"/>
      <c r="K50" s="43"/>
      <c r="L50" s="44"/>
      <c r="M50" s="137" t="str">
        <f t="shared" si="0"/>
        <v/>
      </c>
      <c r="N50" s="138"/>
      <c r="O50" s="45" t="s">
        <v>34</v>
      </c>
      <c r="Q50" s="80"/>
    </row>
    <row r="51" spans="1:17" ht="17.25">
      <c r="A51" s="22">
        <v>30</v>
      </c>
      <c r="B51" s="132"/>
      <c r="C51" s="139"/>
      <c r="D51" s="140"/>
      <c r="E51" s="318"/>
      <c r="F51" s="319"/>
      <c r="G51" s="319"/>
      <c r="H51" s="46"/>
      <c r="I51" s="46"/>
      <c r="J51" s="47"/>
      <c r="K51" s="46"/>
      <c r="L51" s="47"/>
      <c r="M51" s="141" t="str">
        <f>IF(ISNUMBER(H51),(PRODUCT(H51,I51,K51)),"")</f>
        <v/>
      </c>
      <c r="N51" s="142"/>
      <c r="O51" s="48"/>
      <c r="Q51" s="80"/>
    </row>
    <row r="52" spans="1:17" ht="17.25">
      <c r="B52" s="132"/>
      <c r="C52" s="123" t="s">
        <v>146</v>
      </c>
      <c r="D52" s="124"/>
      <c r="E52" s="320"/>
      <c r="F52" s="321"/>
      <c r="G52" s="320"/>
      <c r="H52" s="156"/>
      <c r="I52" s="157"/>
      <c r="J52" s="158"/>
      <c r="K52" s="157"/>
      <c r="L52" s="158"/>
      <c r="M52" s="128"/>
      <c r="N52" s="129"/>
      <c r="O52" s="49"/>
      <c r="Q52" s="143" t="s">
        <v>125</v>
      </c>
    </row>
    <row r="53" spans="1:17" ht="17.25">
      <c r="A53" s="22">
        <v>1</v>
      </c>
      <c r="B53" s="132"/>
      <c r="C53" s="133"/>
      <c r="D53" s="85"/>
      <c r="E53" s="314"/>
      <c r="F53" s="315"/>
      <c r="G53" s="315"/>
      <c r="H53" s="40"/>
      <c r="I53" s="40"/>
      <c r="J53" s="41"/>
      <c r="K53" s="40"/>
      <c r="L53" s="41"/>
      <c r="M53" s="134" t="str">
        <f>IF(ISNUMBER(H53),(PRODUCT(H53,I53,K53)),"")</f>
        <v/>
      </c>
      <c r="N53" s="135">
        <f>SUM(M53:M82)</f>
        <v>0</v>
      </c>
      <c r="O53" s="42" t="s">
        <v>34</v>
      </c>
      <c r="Q53" s="136">
        <f>SUMIF(O53:O82,"課税対象外",M53:M82)</f>
        <v>0</v>
      </c>
    </row>
    <row r="54" spans="1:17" ht="17.25">
      <c r="A54" s="22">
        <v>2</v>
      </c>
      <c r="B54" s="132"/>
      <c r="C54" s="133"/>
      <c r="D54" s="85"/>
      <c r="E54" s="316"/>
      <c r="F54" s="317"/>
      <c r="G54" s="317"/>
      <c r="H54" s="43"/>
      <c r="I54" s="43"/>
      <c r="J54" s="44"/>
      <c r="K54" s="43"/>
      <c r="L54" s="44"/>
      <c r="M54" s="137" t="str">
        <f>IF(ISNUMBER(H54),(PRODUCT(H54,I54,K54)),"")</f>
        <v/>
      </c>
      <c r="N54" s="138"/>
      <c r="O54" s="45" t="s">
        <v>34</v>
      </c>
      <c r="Q54" s="80"/>
    </row>
    <row r="55" spans="1:17" ht="17.25">
      <c r="A55" s="22">
        <v>3</v>
      </c>
      <c r="B55" s="132"/>
      <c r="C55" s="133"/>
      <c r="D55" s="85"/>
      <c r="E55" s="316"/>
      <c r="F55" s="317"/>
      <c r="G55" s="317"/>
      <c r="H55" s="43"/>
      <c r="I55" s="43"/>
      <c r="J55" s="44"/>
      <c r="K55" s="43"/>
      <c r="L55" s="44"/>
      <c r="M55" s="137" t="str">
        <f t="shared" ref="M55:M81" si="1">IF(ISNUMBER(H55),(PRODUCT(H55,I55,K55)),"")</f>
        <v/>
      </c>
      <c r="N55" s="138"/>
      <c r="O55" s="45" t="s">
        <v>34</v>
      </c>
      <c r="Q55" s="80"/>
    </row>
    <row r="56" spans="1:17" ht="17.25">
      <c r="A56" s="22">
        <v>4</v>
      </c>
      <c r="B56" s="132"/>
      <c r="C56" s="133"/>
      <c r="D56" s="85"/>
      <c r="E56" s="316"/>
      <c r="F56" s="317"/>
      <c r="G56" s="317"/>
      <c r="H56" s="43"/>
      <c r="I56" s="43"/>
      <c r="J56" s="44"/>
      <c r="K56" s="43"/>
      <c r="L56" s="44"/>
      <c r="M56" s="137" t="str">
        <f t="shared" si="1"/>
        <v/>
      </c>
      <c r="N56" s="138"/>
      <c r="O56" s="45" t="s">
        <v>34</v>
      </c>
      <c r="Q56" s="80"/>
    </row>
    <row r="57" spans="1:17" ht="17.25">
      <c r="A57" s="22">
        <v>5</v>
      </c>
      <c r="B57" s="132"/>
      <c r="C57" s="133"/>
      <c r="D57" s="85"/>
      <c r="E57" s="316"/>
      <c r="F57" s="317"/>
      <c r="G57" s="317"/>
      <c r="H57" s="43"/>
      <c r="I57" s="43"/>
      <c r="J57" s="44"/>
      <c r="K57" s="43"/>
      <c r="L57" s="44"/>
      <c r="M57" s="137" t="str">
        <f t="shared" si="1"/>
        <v/>
      </c>
      <c r="N57" s="138"/>
      <c r="O57" s="45" t="s">
        <v>34</v>
      </c>
      <c r="Q57" s="80"/>
    </row>
    <row r="58" spans="1:17" ht="17.25">
      <c r="A58" s="22">
        <v>6</v>
      </c>
      <c r="B58" s="132"/>
      <c r="C58" s="133"/>
      <c r="D58" s="85"/>
      <c r="E58" s="316"/>
      <c r="F58" s="317"/>
      <c r="G58" s="317"/>
      <c r="H58" s="43"/>
      <c r="I58" s="43"/>
      <c r="J58" s="44"/>
      <c r="K58" s="43"/>
      <c r="L58" s="44"/>
      <c r="M58" s="137" t="str">
        <f t="shared" si="1"/>
        <v/>
      </c>
      <c r="N58" s="138"/>
      <c r="O58" s="45" t="s">
        <v>34</v>
      </c>
      <c r="Q58" s="80"/>
    </row>
    <row r="59" spans="1:17" ht="17.25">
      <c r="A59" s="22">
        <v>7</v>
      </c>
      <c r="B59" s="132"/>
      <c r="C59" s="133"/>
      <c r="D59" s="85"/>
      <c r="E59" s="316"/>
      <c r="F59" s="317"/>
      <c r="G59" s="317"/>
      <c r="H59" s="43"/>
      <c r="I59" s="43"/>
      <c r="J59" s="44"/>
      <c r="K59" s="43"/>
      <c r="L59" s="44"/>
      <c r="M59" s="137" t="str">
        <f t="shared" si="1"/>
        <v/>
      </c>
      <c r="N59" s="138"/>
      <c r="O59" s="45" t="s">
        <v>34</v>
      </c>
      <c r="Q59" s="80"/>
    </row>
    <row r="60" spans="1:17" ht="17.25">
      <c r="A60" s="22">
        <v>8</v>
      </c>
      <c r="B60" s="132"/>
      <c r="C60" s="133"/>
      <c r="D60" s="85"/>
      <c r="E60" s="316"/>
      <c r="F60" s="317"/>
      <c r="G60" s="317"/>
      <c r="H60" s="43"/>
      <c r="I60" s="43"/>
      <c r="J60" s="44"/>
      <c r="K60" s="43"/>
      <c r="L60" s="44"/>
      <c r="M60" s="137" t="str">
        <f t="shared" si="1"/>
        <v/>
      </c>
      <c r="N60" s="138"/>
      <c r="O60" s="45" t="s">
        <v>34</v>
      </c>
      <c r="Q60" s="80"/>
    </row>
    <row r="61" spans="1:17" ht="17.25">
      <c r="A61" s="22">
        <v>9</v>
      </c>
      <c r="B61" s="132"/>
      <c r="C61" s="133"/>
      <c r="D61" s="85"/>
      <c r="E61" s="316"/>
      <c r="F61" s="317"/>
      <c r="G61" s="317"/>
      <c r="H61" s="43"/>
      <c r="I61" s="43"/>
      <c r="J61" s="44"/>
      <c r="K61" s="43"/>
      <c r="L61" s="44"/>
      <c r="M61" s="137" t="str">
        <f t="shared" si="1"/>
        <v/>
      </c>
      <c r="N61" s="138"/>
      <c r="O61" s="45" t="s">
        <v>34</v>
      </c>
      <c r="Q61" s="80"/>
    </row>
    <row r="62" spans="1:17" ht="17.25">
      <c r="A62" s="22">
        <v>10</v>
      </c>
      <c r="B62" s="132"/>
      <c r="C62" s="133"/>
      <c r="D62" s="85"/>
      <c r="E62" s="316"/>
      <c r="F62" s="317"/>
      <c r="G62" s="317"/>
      <c r="H62" s="43"/>
      <c r="I62" s="43"/>
      <c r="J62" s="44"/>
      <c r="K62" s="43"/>
      <c r="L62" s="44"/>
      <c r="M62" s="137" t="str">
        <f t="shared" si="1"/>
        <v/>
      </c>
      <c r="N62" s="138"/>
      <c r="O62" s="45" t="s">
        <v>34</v>
      </c>
      <c r="Q62" s="80"/>
    </row>
    <row r="63" spans="1:17" ht="17.25">
      <c r="A63" s="22">
        <v>11</v>
      </c>
      <c r="B63" s="132"/>
      <c r="C63" s="133"/>
      <c r="D63" s="85"/>
      <c r="E63" s="316"/>
      <c r="F63" s="317"/>
      <c r="G63" s="317"/>
      <c r="H63" s="43"/>
      <c r="I63" s="43"/>
      <c r="J63" s="44"/>
      <c r="K63" s="43"/>
      <c r="L63" s="44"/>
      <c r="M63" s="137" t="str">
        <f t="shared" si="1"/>
        <v/>
      </c>
      <c r="N63" s="138"/>
      <c r="O63" s="45" t="s">
        <v>34</v>
      </c>
      <c r="Q63" s="80"/>
    </row>
    <row r="64" spans="1:17" ht="17.25">
      <c r="A64" s="22">
        <v>12</v>
      </c>
      <c r="B64" s="132"/>
      <c r="C64" s="133"/>
      <c r="D64" s="85"/>
      <c r="E64" s="316"/>
      <c r="F64" s="317"/>
      <c r="G64" s="317"/>
      <c r="H64" s="43"/>
      <c r="I64" s="43"/>
      <c r="J64" s="44"/>
      <c r="K64" s="43"/>
      <c r="L64" s="44"/>
      <c r="M64" s="137" t="str">
        <f t="shared" si="1"/>
        <v/>
      </c>
      <c r="N64" s="138"/>
      <c r="O64" s="45" t="s">
        <v>34</v>
      </c>
      <c r="Q64" s="80"/>
    </row>
    <row r="65" spans="1:17" ht="17.25">
      <c r="A65" s="22">
        <v>13</v>
      </c>
      <c r="B65" s="132"/>
      <c r="C65" s="133"/>
      <c r="D65" s="85"/>
      <c r="E65" s="316"/>
      <c r="F65" s="317"/>
      <c r="G65" s="317"/>
      <c r="H65" s="43"/>
      <c r="I65" s="43"/>
      <c r="J65" s="44"/>
      <c r="K65" s="43"/>
      <c r="L65" s="44"/>
      <c r="M65" s="137" t="str">
        <f t="shared" si="1"/>
        <v/>
      </c>
      <c r="N65" s="138"/>
      <c r="O65" s="45" t="s">
        <v>34</v>
      </c>
      <c r="Q65" s="80"/>
    </row>
    <row r="66" spans="1:17" ht="17.25">
      <c r="A66" s="22">
        <v>14</v>
      </c>
      <c r="B66" s="132"/>
      <c r="C66" s="133"/>
      <c r="D66" s="85"/>
      <c r="E66" s="316"/>
      <c r="F66" s="317"/>
      <c r="G66" s="317"/>
      <c r="H66" s="43"/>
      <c r="I66" s="43"/>
      <c r="J66" s="44"/>
      <c r="K66" s="43"/>
      <c r="L66" s="44"/>
      <c r="M66" s="137" t="str">
        <f t="shared" si="1"/>
        <v/>
      </c>
      <c r="N66" s="138"/>
      <c r="O66" s="45" t="s">
        <v>34</v>
      </c>
      <c r="Q66" s="80"/>
    </row>
    <row r="67" spans="1:17" ht="17.25">
      <c r="A67" s="22">
        <v>15</v>
      </c>
      <c r="B67" s="132"/>
      <c r="C67" s="133"/>
      <c r="D67" s="85"/>
      <c r="E67" s="316"/>
      <c r="F67" s="317"/>
      <c r="G67" s="317"/>
      <c r="H67" s="43"/>
      <c r="I67" s="43"/>
      <c r="J67" s="44"/>
      <c r="K67" s="43"/>
      <c r="L67" s="44"/>
      <c r="M67" s="137" t="str">
        <f t="shared" si="1"/>
        <v/>
      </c>
      <c r="N67" s="138"/>
      <c r="O67" s="45" t="s">
        <v>34</v>
      </c>
      <c r="Q67" s="80"/>
    </row>
    <row r="68" spans="1:17" ht="17.25">
      <c r="A68" s="22">
        <v>16</v>
      </c>
      <c r="B68" s="132"/>
      <c r="C68" s="133"/>
      <c r="D68" s="85"/>
      <c r="E68" s="316"/>
      <c r="F68" s="317"/>
      <c r="G68" s="317"/>
      <c r="H68" s="43"/>
      <c r="I68" s="43"/>
      <c r="J68" s="44"/>
      <c r="K68" s="43"/>
      <c r="L68" s="44"/>
      <c r="M68" s="137" t="str">
        <f t="shared" si="1"/>
        <v/>
      </c>
      <c r="N68" s="138"/>
      <c r="O68" s="45" t="s">
        <v>34</v>
      </c>
      <c r="Q68" s="80"/>
    </row>
    <row r="69" spans="1:17" ht="17.25">
      <c r="A69" s="22">
        <v>17</v>
      </c>
      <c r="B69" s="132"/>
      <c r="C69" s="133"/>
      <c r="D69" s="85"/>
      <c r="E69" s="316"/>
      <c r="F69" s="317"/>
      <c r="G69" s="317"/>
      <c r="H69" s="43"/>
      <c r="I69" s="43"/>
      <c r="J69" s="44"/>
      <c r="K69" s="43"/>
      <c r="L69" s="44"/>
      <c r="M69" s="137" t="str">
        <f t="shared" si="1"/>
        <v/>
      </c>
      <c r="N69" s="138"/>
      <c r="O69" s="45" t="s">
        <v>34</v>
      </c>
      <c r="Q69" s="80"/>
    </row>
    <row r="70" spans="1:17" ht="17.25">
      <c r="A70" s="22">
        <v>18</v>
      </c>
      <c r="B70" s="132"/>
      <c r="C70" s="133"/>
      <c r="D70" s="85"/>
      <c r="E70" s="316"/>
      <c r="F70" s="317"/>
      <c r="G70" s="317"/>
      <c r="H70" s="43"/>
      <c r="I70" s="43"/>
      <c r="J70" s="44"/>
      <c r="K70" s="43"/>
      <c r="L70" s="44"/>
      <c r="M70" s="137" t="str">
        <f t="shared" si="1"/>
        <v/>
      </c>
      <c r="N70" s="138"/>
      <c r="O70" s="45" t="s">
        <v>34</v>
      </c>
      <c r="Q70" s="80"/>
    </row>
    <row r="71" spans="1:17" ht="17.25">
      <c r="A71" s="22">
        <v>19</v>
      </c>
      <c r="B71" s="132"/>
      <c r="C71" s="133"/>
      <c r="D71" s="85"/>
      <c r="E71" s="316"/>
      <c r="F71" s="317"/>
      <c r="G71" s="317"/>
      <c r="H71" s="43"/>
      <c r="I71" s="43"/>
      <c r="J71" s="44"/>
      <c r="K71" s="43"/>
      <c r="L71" s="44"/>
      <c r="M71" s="137" t="str">
        <f t="shared" si="1"/>
        <v/>
      </c>
      <c r="N71" s="138"/>
      <c r="O71" s="45" t="s">
        <v>34</v>
      </c>
      <c r="Q71" s="80"/>
    </row>
    <row r="72" spans="1:17" ht="17.25">
      <c r="A72" s="22">
        <v>20</v>
      </c>
      <c r="B72" s="132"/>
      <c r="C72" s="133"/>
      <c r="D72" s="85"/>
      <c r="E72" s="316"/>
      <c r="F72" s="317"/>
      <c r="G72" s="317"/>
      <c r="H72" s="43"/>
      <c r="I72" s="43"/>
      <c r="J72" s="44"/>
      <c r="K72" s="43"/>
      <c r="L72" s="44"/>
      <c r="M72" s="137" t="str">
        <f t="shared" si="1"/>
        <v/>
      </c>
      <c r="N72" s="138"/>
      <c r="O72" s="45" t="s">
        <v>34</v>
      </c>
      <c r="Q72" s="80"/>
    </row>
    <row r="73" spans="1:17" ht="17.25">
      <c r="A73" s="22">
        <v>21</v>
      </c>
      <c r="B73" s="132"/>
      <c r="C73" s="133"/>
      <c r="D73" s="85"/>
      <c r="E73" s="316"/>
      <c r="F73" s="317"/>
      <c r="G73" s="317"/>
      <c r="H73" s="43"/>
      <c r="I73" s="43"/>
      <c r="J73" s="44"/>
      <c r="K73" s="43"/>
      <c r="L73" s="44"/>
      <c r="M73" s="137" t="str">
        <f t="shared" si="1"/>
        <v/>
      </c>
      <c r="N73" s="138"/>
      <c r="O73" s="45" t="s">
        <v>34</v>
      </c>
      <c r="Q73" s="80"/>
    </row>
    <row r="74" spans="1:17" ht="17.25">
      <c r="A74" s="22">
        <v>22</v>
      </c>
      <c r="B74" s="132"/>
      <c r="C74" s="133"/>
      <c r="D74" s="85"/>
      <c r="E74" s="316"/>
      <c r="F74" s="317"/>
      <c r="G74" s="317"/>
      <c r="H74" s="43"/>
      <c r="I74" s="43"/>
      <c r="J74" s="44"/>
      <c r="K74" s="43"/>
      <c r="L74" s="44"/>
      <c r="M74" s="137" t="str">
        <f t="shared" si="1"/>
        <v/>
      </c>
      <c r="N74" s="138"/>
      <c r="O74" s="45" t="s">
        <v>34</v>
      </c>
      <c r="Q74" s="80"/>
    </row>
    <row r="75" spans="1:17" ht="17.25">
      <c r="A75" s="22">
        <v>23</v>
      </c>
      <c r="B75" s="132"/>
      <c r="C75" s="133"/>
      <c r="D75" s="85"/>
      <c r="E75" s="316"/>
      <c r="F75" s="317"/>
      <c r="G75" s="317"/>
      <c r="H75" s="43"/>
      <c r="I75" s="43"/>
      <c r="J75" s="44"/>
      <c r="K75" s="43"/>
      <c r="L75" s="44"/>
      <c r="M75" s="137" t="str">
        <f t="shared" si="1"/>
        <v/>
      </c>
      <c r="N75" s="138"/>
      <c r="O75" s="45" t="s">
        <v>34</v>
      </c>
      <c r="Q75" s="80"/>
    </row>
    <row r="76" spans="1:17" ht="17.25">
      <c r="A76" s="22">
        <v>24</v>
      </c>
      <c r="B76" s="132"/>
      <c r="C76" s="133"/>
      <c r="D76" s="85"/>
      <c r="E76" s="316"/>
      <c r="F76" s="317"/>
      <c r="G76" s="317"/>
      <c r="H76" s="43"/>
      <c r="I76" s="43"/>
      <c r="J76" s="44"/>
      <c r="K76" s="43"/>
      <c r="L76" s="44"/>
      <c r="M76" s="137" t="str">
        <f t="shared" si="1"/>
        <v/>
      </c>
      <c r="N76" s="138"/>
      <c r="O76" s="45" t="s">
        <v>34</v>
      </c>
      <c r="Q76" s="80"/>
    </row>
    <row r="77" spans="1:17" ht="17.25">
      <c r="A77" s="22">
        <v>25</v>
      </c>
      <c r="B77" s="132"/>
      <c r="C77" s="133"/>
      <c r="D77" s="85"/>
      <c r="E77" s="316"/>
      <c r="F77" s="317"/>
      <c r="G77" s="317"/>
      <c r="H77" s="43"/>
      <c r="I77" s="43"/>
      <c r="J77" s="44"/>
      <c r="K77" s="43"/>
      <c r="L77" s="44"/>
      <c r="M77" s="137" t="str">
        <f t="shared" si="1"/>
        <v/>
      </c>
      <c r="N77" s="138"/>
      <c r="O77" s="45" t="s">
        <v>34</v>
      </c>
      <c r="Q77" s="80"/>
    </row>
    <row r="78" spans="1:17" ht="17.25">
      <c r="A78" s="22">
        <v>26</v>
      </c>
      <c r="B78" s="132"/>
      <c r="C78" s="133"/>
      <c r="D78" s="85"/>
      <c r="E78" s="316"/>
      <c r="F78" s="317"/>
      <c r="G78" s="317"/>
      <c r="H78" s="43"/>
      <c r="I78" s="43"/>
      <c r="J78" s="44"/>
      <c r="K78" s="43"/>
      <c r="L78" s="44"/>
      <c r="M78" s="137" t="str">
        <f t="shared" si="1"/>
        <v/>
      </c>
      <c r="N78" s="138"/>
      <c r="O78" s="45" t="s">
        <v>34</v>
      </c>
      <c r="Q78" s="80"/>
    </row>
    <row r="79" spans="1:17" ht="17.25">
      <c r="A79" s="22">
        <v>27</v>
      </c>
      <c r="B79" s="132"/>
      <c r="C79" s="133"/>
      <c r="D79" s="85"/>
      <c r="E79" s="316"/>
      <c r="F79" s="317"/>
      <c r="G79" s="317"/>
      <c r="H79" s="43"/>
      <c r="I79" s="43"/>
      <c r="J79" s="44"/>
      <c r="K79" s="43"/>
      <c r="L79" s="44"/>
      <c r="M79" s="137" t="str">
        <f t="shared" si="1"/>
        <v/>
      </c>
      <c r="N79" s="138"/>
      <c r="O79" s="45" t="s">
        <v>34</v>
      </c>
      <c r="Q79" s="80"/>
    </row>
    <row r="80" spans="1:17" ht="17.25">
      <c r="A80" s="22">
        <v>28</v>
      </c>
      <c r="B80" s="132"/>
      <c r="C80" s="133"/>
      <c r="D80" s="85"/>
      <c r="E80" s="316"/>
      <c r="F80" s="317"/>
      <c r="G80" s="317"/>
      <c r="H80" s="43"/>
      <c r="I80" s="43"/>
      <c r="J80" s="44"/>
      <c r="K80" s="43"/>
      <c r="L80" s="44"/>
      <c r="M80" s="137" t="str">
        <f t="shared" si="1"/>
        <v/>
      </c>
      <c r="N80" s="138"/>
      <c r="O80" s="45" t="s">
        <v>34</v>
      </c>
      <c r="Q80" s="80"/>
    </row>
    <row r="81" spans="1:17" ht="17.25">
      <c r="A81" s="22">
        <v>29</v>
      </c>
      <c r="B81" s="132"/>
      <c r="C81" s="133"/>
      <c r="D81" s="85"/>
      <c r="E81" s="316"/>
      <c r="F81" s="317"/>
      <c r="G81" s="317"/>
      <c r="H81" s="43"/>
      <c r="I81" s="43"/>
      <c r="J81" s="44"/>
      <c r="K81" s="43"/>
      <c r="L81" s="44"/>
      <c r="M81" s="137" t="str">
        <f t="shared" si="1"/>
        <v/>
      </c>
      <c r="N81" s="138"/>
      <c r="O81" s="45" t="s">
        <v>34</v>
      </c>
      <c r="Q81" s="80"/>
    </row>
    <row r="82" spans="1:17" ht="17.25">
      <c r="A82" s="22">
        <v>30</v>
      </c>
      <c r="B82" s="132"/>
      <c r="C82" s="139"/>
      <c r="D82" s="140"/>
      <c r="E82" s="318"/>
      <c r="F82" s="319"/>
      <c r="G82" s="319"/>
      <c r="H82" s="46"/>
      <c r="I82" s="46"/>
      <c r="J82" s="47"/>
      <c r="K82" s="46"/>
      <c r="L82" s="47"/>
      <c r="M82" s="144" t="str">
        <f>IF(ISNUMBER(H82),(PRODUCT(H82,I82,K82)),"")</f>
        <v/>
      </c>
      <c r="N82" s="142"/>
      <c r="O82" s="48" t="s">
        <v>34</v>
      </c>
      <c r="Q82" s="80"/>
    </row>
    <row r="83" spans="1:17" ht="17.25">
      <c r="B83" s="132"/>
      <c r="C83" s="123" t="s">
        <v>147</v>
      </c>
      <c r="D83" s="124"/>
      <c r="E83" s="320"/>
      <c r="F83" s="321"/>
      <c r="G83" s="320"/>
      <c r="H83" s="156"/>
      <c r="I83" s="157"/>
      <c r="J83" s="158"/>
      <c r="K83" s="157"/>
      <c r="L83" s="158"/>
      <c r="M83" s="128"/>
      <c r="N83" s="129"/>
      <c r="O83" s="49"/>
      <c r="Q83" s="143" t="s">
        <v>125</v>
      </c>
    </row>
    <row r="84" spans="1:17" ht="17.25">
      <c r="A84" s="22">
        <v>1</v>
      </c>
      <c r="B84" s="132"/>
      <c r="C84" s="133"/>
      <c r="D84" s="85"/>
      <c r="E84" s="314"/>
      <c r="F84" s="315"/>
      <c r="G84" s="315"/>
      <c r="H84" s="40"/>
      <c r="I84" s="40"/>
      <c r="J84" s="41"/>
      <c r="K84" s="40"/>
      <c r="L84" s="41"/>
      <c r="M84" s="134" t="str">
        <f>IF(ISNUMBER(H84),(PRODUCT(H84,I84,K84)),"")</f>
        <v/>
      </c>
      <c r="N84" s="135">
        <f>SUM(M84:M113)</f>
        <v>0</v>
      </c>
      <c r="O84" s="42" t="s">
        <v>34</v>
      </c>
      <c r="Q84" s="136">
        <f>SUMIF(O84:O113,"課税対象外",M84:M113)</f>
        <v>0</v>
      </c>
    </row>
    <row r="85" spans="1:17" ht="17.25">
      <c r="A85" s="22">
        <v>2</v>
      </c>
      <c r="B85" s="132"/>
      <c r="C85" s="133"/>
      <c r="D85" s="85"/>
      <c r="E85" s="316"/>
      <c r="F85" s="317"/>
      <c r="G85" s="317"/>
      <c r="H85" s="43"/>
      <c r="I85" s="43"/>
      <c r="J85" s="44"/>
      <c r="K85" s="43"/>
      <c r="L85" s="44"/>
      <c r="M85" s="137" t="str">
        <f>IF(ISNUMBER(H85),(PRODUCT(H85,I85,K85)),"")</f>
        <v/>
      </c>
      <c r="N85" s="138"/>
      <c r="O85" s="45" t="s">
        <v>34</v>
      </c>
      <c r="Q85" s="80"/>
    </row>
    <row r="86" spans="1:17" ht="17.25">
      <c r="A86" s="22">
        <v>3</v>
      </c>
      <c r="B86" s="132"/>
      <c r="C86" s="133"/>
      <c r="D86" s="85"/>
      <c r="E86" s="316"/>
      <c r="F86" s="317"/>
      <c r="G86" s="317"/>
      <c r="H86" s="43"/>
      <c r="I86" s="43"/>
      <c r="J86" s="44"/>
      <c r="K86" s="43"/>
      <c r="L86" s="44"/>
      <c r="M86" s="137" t="str">
        <f t="shared" ref="M86:M112" si="2">IF(ISNUMBER(H86),(PRODUCT(H86,I86,K86)),"")</f>
        <v/>
      </c>
      <c r="N86" s="138"/>
      <c r="O86" s="45" t="s">
        <v>34</v>
      </c>
      <c r="Q86" s="80"/>
    </row>
    <row r="87" spans="1:17" ht="17.25">
      <c r="A87" s="22">
        <v>4</v>
      </c>
      <c r="B87" s="132"/>
      <c r="C87" s="133"/>
      <c r="D87" s="85"/>
      <c r="E87" s="316"/>
      <c r="F87" s="317"/>
      <c r="G87" s="317"/>
      <c r="H87" s="43"/>
      <c r="I87" s="43"/>
      <c r="J87" s="44"/>
      <c r="K87" s="43"/>
      <c r="L87" s="44"/>
      <c r="M87" s="137" t="str">
        <f t="shared" si="2"/>
        <v/>
      </c>
      <c r="N87" s="138"/>
      <c r="O87" s="45" t="s">
        <v>34</v>
      </c>
      <c r="Q87" s="80"/>
    </row>
    <row r="88" spans="1:17" ht="17.25">
      <c r="A88" s="22">
        <v>5</v>
      </c>
      <c r="B88" s="132"/>
      <c r="C88" s="133"/>
      <c r="D88" s="85"/>
      <c r="E88" s="316"/>
      <c r="F88" s="317"/>
      <c r="G88" s="317"/>
      <c r="H88" s="43"/>
      <c r="I88" s="43"/>
      <c r="J88" s="44"/>
      <c r="K88" s="43"/>
      <c r="L88" s="44"/>
      <c r="M88" s="137" t="str">
        <f t="shared" si="2"/>
        <v/>
      </c>
      <c r="N88" s="138"/>
      <c r="O88" s="45" t="s">
        <v>34</v>
      </c>
      <c r="Q88" s="80"/>
    </row>
    <row r="89" spans="1:17" ht="17.25">
      <c r="A89" s="22">
        <v>6</v>
      </c>
      <c r="B89" s="132"/>
      <c r="C89" s="133"/>
      <c r="D89" s="85"/>
      <c r="E89" s="316"/>
      <c r="F89" s="317"/>
      <c r="G89" s="317"/>
      <c r="H89" s="43"/>
      <c r="I89" s="43"/>
      <c r="J89" s="44"/>
      <c r="K89" s="43"/>
      <c r="L89" s="44"/>
      <c r="M89" s="137" t="str">
        <f t="shared" si="2"/>
        <v/>
      </c>
      <c r="N89" s="138"/>
      <c r="O89" s="45" t="s">
        <v>34</v>
      </c>
      <c r="Q89" s="80"/>
    </row>
    <row r="90" spans="1:17" ht="17.25">
      <c r="A90" s="22">
        <v>7</v>
      </c>
      <c r="B90" s="132"/>
      <c r="C90" s="133"/>
      <c r="D90" s="85"/>
      <c r="E90" s="316"/>
      <c r="F90" s="317"/>
      <c r="G90" s="317"/>
      <c r="H90" s="43"/>
      <c r="I90" s="43"/>
      <c r="J90" s="44"/>
      <c r="K90" s="43"/>
      <c r="L90" s="44"/>
      <c r="M90" s="137" t="str">
        <f t="shared" si="2"/>
        <v/>
      </c>
      <c r="N90" s="138"/>
      <c r="O90" s="45" t="s">
        <v>34</v>
      </c>
      <c r="Q90" s="80"/>
    </row>
    <row r="91" spans="1:17" ht="17.25">
      <c r="A91" s="22">
        <v>8</v>
      </c>
      <c r="B91" s="132"/>
      <c r="C91" s="133"/>
      <c r="D91" s="85"/>
      <c r="E91" s="316"/>
      <c r="F91" s="317"/>
      <c r="G91" s="317"/>
      <c r="H91" s="43"/>
      <c r="I91" s="43"/>
      <c r="J91" s="44"/>
      <c r="K91" s="43"/>
      <c r="L91" s="44"/>
      <c r="M91" s="137" t="str">
        <f t="shared" si="2"/>
        <v/>
      </c>
      <c r="N91" s="138"/>
      <c r="O91" s="45" t="s">
        <v>34</v>
      </c>
      <c r="Q91" s="80"/>
    </row>
    <row r="92" spans="1:17" ht="17.25">
      <c r="A92" s="22">
        <v>9</v>
      </c>
      <c r="B92" s="132"/>
      <c r="C92" s="133"/>
      <c r="D92" s="85"/>
      <c r="E92" s="316"/>
      <c r="F92" s="317"/>
      <c r="G92" s="317"/>
      <c r="H92" s="43"/>
      <c r="I92" s="43"/>
      <c r="J92" s="44"/>
      <c r="K92" s="43"/>
      <c r="L92" s="44"/>
      <c r="M92" s="137" t="str">
        <f t="shared" si="2"/>
        <v/>
      </c>
      <c r="N92" s="138"/>
      <c r="O92" s="45" t="s">
        <v>34</v>
      </c>
      <c r="Q92" s="80"/>
    </row>
    <row r="93" spans="1:17" ht="17.25">
      <c r="A93" s="22">
        <v>10</v>
      </c>
      <c r="B93" s="132"/>
      <c r="C93" s="133"/>
      <c r="D93" s="85"/>
      <c r="E93" s="316"/>
      <c r="F93" s="317"/>
      <c r="G93" s="317"/>
      <c r="H93" s="43"/>
      <c r="I93" s="43"/>
      <c r="J93" s="44"/>
      <c r="K93" s="43"/>
      <c r="L93" s="44"/>
      <c r="M93" s="137" t="str">
        <f t="shared" si="2"/>
        <v/>
      </c>
      <c r="N93" s="138"/>
      <c r="O93" s="45" t="s">
        <v>34</v>
      </c>
      <c r="Q93" s="80"/>
    </row>
    <row r="94" spans="1:17" ht="17.25">
      <c r="A94" s="22">
        <v>11</v>
      </c>
      <c r="B94" s="132"/>
      <c r="C94" s="133"/>
      <c r="D94" s="85"/>
      <c r="E94" s="316"/>
      <c r="F94" s="317"/>
      <c r="G94" s="317"/>
      <c r="H94" s="43"/>
      <c r="I94" s="43"/>
      <c r="J94" s="44"/>
      <c r="K94" s="43"/>
      <c r="L94" s="44"/>
      <c r="M94" s="137" t="str">
        <f t="shared" si="2"/>
        <v/>
      </c>
      <c r="N94" s="138"/>
      <c r="O94" s="45" t="s">
        <v>34</v>
      </c>
      <c r="Q94" s="80"/>
    </row>
    <row r="95" spans="1:17" ht="17.25">
      <c r="A95" s="22">
        <v>12</v>
      </c>
      <c r="B95" s="132"/>
      <c r="C95" s="133"/>
      <c r="D95" s="85"/>
      <c r="E95" s="316"/>
      <c r="F95" s="317"/>
      <c r="G95" s="317"/>
      <c r="H95" s="43"/>
      <c r="I95" s="43"/>
      <c r="J95" s="44"/>
      <c r="K95" s="43"/>
      <c r="L95" s="44"/>
      <c r="M95" s="137" t="str">
        <f t="shared" si="2"/>
        <v/>
      </c>
      <c r="N95" s="138"/>
      <c r="O95" s="45" t="s">
        <v>34</v>
      </c>
      <c r="Q95" s="80"/>
    </row>
    <row r="96" spans="1:17" ht="17.25">
      <c r="A96" s="22">
        <v>13</v>
      </c>
      <c r="B96" s="132"/>
      <c r="C96" s="133"/>
      <c r="D96" s="85"/>
      <c r="E96" s="316"/>
      <c r="F96" s="317"/>
      <c r="G96" s="317"/>
      <c r="H96" s="43"/>
      <c r="I96" s="43"/>
      <c r="J96" s="44"/>
      <c r="K96" s="43"/>
      <c r="L96" s="44"/>
      <c r="M96" s="137" t="str">
        <f t="shared" si="2"/>
        <v/>
      </c>
      <c r="N96" s="138"/>
      <c r="O96" s="45" t="s">
        <v>34</v>
      </c>
      <c r="Q96" s="80"/>
    </row>
    <row r="97" spans="1:17" ht="17.25">
      <c r="A97" s="22">
        <v>14</v>
      </c>
      <c r="B97" s="132"/>
      <c r="C97" s="133"/>
      <c r="D97" s="85"/>
      <c r="E97" s="316"/>
      <c r="F97" s="317"/>
      <c r="G97" s="317"/>
      <c r="H97" s="43"/>
      <c r="I97" s="43"/>
      <c r="J97" s="44"/>
      <c r="K97" s="43"/>
      <c r="L97" s="44"/>
      <c r="M97" s="137" t="str">
        <f t="shared" si="2"/>
        <v/>
      </c>
      <c r="N97" s="138"/>
      <c r="O97" s="45" t="s">
        <v>34</v>
      </c>
      <c r="Q97" s="80"/>
    </row>
    <row r="98" spans="1:17" ht="17.25">
      <c r="A98" s="22">
        <v>15</v>
      </c>
      <c r="B98" s="132"/>
      <c r="C98" s="133"/>
      <c r="D98" s="85"/>
      <c r="E98" s="316"/>
      <c r="F98" s="317"/>
      <c r="G98" s="317"/>
      <c r="H98" s="43"/>
      <c r="I98" s="43"/>
      <c r="J98" s="44"/>
      <c r="K98" s="43"/>
      <c r="L98" s="44"/>
      <c r="M98" s="137" t="str">
        <f t="shared" si="2"/>
        <v/>
      </c>
      <c r="N98" s="138"/>
      <c r="O98" s="45" t="s">
        <v>34</v>
      </c>
      <c r="Q98" s="80"/>
    </row>
    <row r="99" spans="1:17" ht="17.25">
      <c r="A99" s="22">
        <v>16</v>
      </c>
      <c r="B99" s="132"/>
      <c r="C99" s="133"/>
      <c r="D99" s="85"/>
      <c r="E99" s="316"/>
      <c r="F99" s="317"/>
      <c r="G99" s="317"/>
      <c r="H99" s="43"/>
      <c r="I99" s="43"/>
      <c r="J99" s="44"/>
      <c r="K99" s="43"/>
      <c r="L99" s="44"/>
      <c r="M99" s="137" t="str">
        <f t="shared" si="2"/>
        <v/>
      </c>
      <c r="N99" s="138"/>
      <c r="O99" s="45" t="s">
        <v>34</v>
      </c>
      <c r="Q99" s="80"/>
    </row>
    <row r="100" spans="1:17" ht="17.25">
      <c r="A100" s="22">
        <v>17</v>
      </c>
      <c r="B100" s="132"/>
      <c r="C100" s="133"/>
      <c r="D100" s="85"/>
      <c r="E100" s="316"/>
      <c r="F100" s="317"/>
      <c r="G100" s="317"/>
      <c r="H100" s="43"/>
      <c r="I100" s="43"/>
      <c r="J100" s="44"/>
      <c r="K100" s="43"/>
      <c r="L100" s="44"/>
      <c r="M100" s="137" t="str">
        <f t="shared" si="2"/>
        <v/>
      </c>
      <c r="N100" s="138"/>
      <c r="O100" s="45" t="s">
        <v>34</v>
      </c>
      <c r="Q100" s="80"/>
    </row>
    <row r="101" spans="1:17" ht="17.25">
      <c r="A101" s="22">
        <v>18</v>
      </c>
      <c r="B101" s="132"/>
      <c r="C101" s="133"/>
      <c r="D101" s="85"/>
      <c r="E101" s="316"/>
      <c r="F101" s="317"/>
      <c r="G101" s="317"/>
      <c r="H101" s="43"/>
      <c r="I101" s="43"/>
      <c r="J101" s="44"/>
      <c r="K101" s="43"/>
      <c r="L101" s="44"/>
      <c r="M101" s="137" t="str">
        <f t="shared" si="2"/>
        <v/>
      </c>
      <c r="N101" s="138"/>
      <c r="O101" s="45" t="s">
        <v>34</v>
      </c>
      <c r="Q101" s="80"/>
    </row>
    <row r="102" spans="1:17" ht="17.25">
      <c r="A102" s="22">
        <v>19</v>
      </c>
      <c r="B102" s="132"/>
      <c r="C102" s="133"/>
      <c r="D102" s="85"/>
      <c r="E102" s="316"/>
      <c r="F102" s="317"/>
      <c r="G102" s="317"/>
      <c r="H102" s="43"/>
      <c r="I102" s="43"/>
      <c r="J102" s="44"/>
      <c r="K102" s="43"/>
      <c r="L102" s="44"/>
      <c r="M102" s="137" t="str">
        <f t="shared" si="2"/>
        <v/>
      </c>
      <c r="N102" s="138"/>
      <c r="O102" s="45" t="s">
        <v>34</v>
      </c>
      <c r="Q102" s="80"/>
    </row>
    <row r="103" spans="1:17" ht="17.25">
      <c r="A103" s="22">
        <v>20</v>
      </c>
      <c r="B103" s="132"/>
      <c r="C103" s="133"/>
      <c r="D103" s="85"/>
      <c r="E103" s="316"/>
      <c r="F103" s="317"/>
      <c r="G103" s="317"/>
      <c r="H103" s="43"/>
      <c r="I103" s="43"/>
      <c r="J103" s="44"/>
      <c r="K103" s="43"/>
      <c r="L103" s="44"/>
      <c r="M103" s="137" t="str">
        <f t="shared" si="2"/>
        <v/>
      </c>
      <c r="N103" s="138"/>
      <c r="O103" s="45" t="s">
        <v>34</v>
      </c>
      <c r="Q103" s="80"/>
    </row>
    <row r="104" spans="1:17" ht="17.25">
      <c r="A104" s="22">
        <v>21</v>
      </c>
      <c r="B104" s="132"/>
      <c r="C104" s="133"/>
      <c r="D104" s="85"/>
      <c r="E104" s="316"/>
      <c r="F104" s="317"/>
      <c r="G104" s="317"/>
      <c r="H104" s="43"/>
      <c r="I104" s="43"/>
      <c r="J104" s="44"/>
      <c r="K104" s="43"/>
      <c r="L104" s="44"/>
      <c r="M104" s="137" t="str">
        <f t="shared" si="2"/>
        <v/>
      </c>
      <c r="N104" s="138"/>
      <c r="O104" s="45" t="s">
        <v>34</v>
      </c>
      <c r="Q104" s="80"/>
    </row>
    <row r="105" spans="1:17" ht="17.25">
      <c r="A105" s="22">
        <v>22</v>
      </c>
      <c r="B105" s="132"/>
      <c r="C105" s="133"/>
      <c r="D105" s="85"/>
      <c r="E105" s="316"/>
      <c r="F105" s="317"/>
      <c r="G105" s="317"/>
      <c r="H105" s="43"/>
      <c r="I105" s="43"/>
      <c r="J105" s="44"/>
      <c r="K105" s="43"/>
      <c r="L105" s="44"/>
      <c r="M105" s="137" t="str">
        <f t="shared" si="2"/>
        <v/>
      </c>
      <c r="N105" s="138"/>
      <c r="O105" s="45" t="s">
        <v>34</v>
      </c>
      <c r="Q105" s="80"/>
    </row>
    <row r="106" spans="1:17" ht="17.25">
      <c r="A106" s="22">
        <v>23</v>
      </c>
      <c r="B106" s="132"/>
      <c r="C106" s="133"/>
      <c r="D106" s="85"/>
      <c r="E106" s="316"/>
      <c r="F106" s="317"/>
      <c r="G106" s="317"/>
      <c r="H106" s="43"/>
      <c r="I106" s="43"/>
      <c r="J106" s="44"/>
      <c r="K106" s="43"/>
      <c r="L106" s="44"/>
      <c r="M106" s="137" t="str">
        <f t="shared" si="2"/>
        <v/>
      </c>
      <c r="N106" s="138"/>
      <c r="O106" s="45" t="s">
        <v>34</v>
      </c>
      <c r="Q106" s="80"/>
    </row>
    <row r="107" spans="1:17" ht="17.25">
      <c r="A107" s="22">
        <v>24</v>
      </c>
      <c r="B107" s="132"/>
      <c r="C107" s="133"/>
      <c r="D107" s="85"/>
      <c r="E107" s="316"/>
      <c r="F107" s="317"/>
      <c r="G107" s="317"/>
      <c r="H107" s="43"/>
      <c r="I107" s="43"/>
      <c r="J107" s="44"/>
      <c r="K107" s="43"/>
      <c r="L107" s="44"/>
      <c r="M107" s="137" t="str">
        <f t="shared" si="2"/>
        <v/>
      </c>
      <c r="N107" s="138"/>
      <c r="O107" s="45" t="s">
        <v>34</v>
      </c>
      <c r="Q107" s="80"/>
    </row>
    <row r="108" spans="1:17" ht="17.25">
      <c r="A108" s="22">
        <v>25</v>
      </c>
      <c r="B108" s="132"/>
      <c r="C108" s="133"/>
      <c r="D108" s="85"/>
      <c r="E108" s="316"/>
      <c r="F108" s="317"/>
      <c r="G108" s="317"/>
      <c r="H108" s="43"/>
      <c r="I108" s="43"/>
      <c r="J108" s="44"/>
      <c r="K108" s="43"/>
      <c r="L108" s="44"/>
      <c r="M108" s="137" t="str">
        <f t="shared" si="2"/>
        <v/>
      </c>
      <c r="N108" s="138"/>
      <c r="O108" s="45" t="s">
        <v>34</v>
      </c>
      <c r="Q108" s="80"/>
    </row>
    <row r="109" spans="1:17" ht="17.25">
      <c r="A109" s="22">
        <v>26</v>
      </c>
      <c r="B109" s="132"/>
      <c r="C109" s="133"/>
      <c r="D109" s="85"/>
      <c r="E109" s="316"/>
      <c r="F109" s="317"/>
      <c r="G109" s="317"/>
      <c r="H109" s="43"/>
      <c r="I109" s="43"/>
      <c r="J109" s="44"/>
      <c r="K109" s="43"/>
      <c r="L109" s="44"/>
      <c r="M109" s="137" t="str">
        <f t="shared" si="2"/>
        <v/>
      </c>
      <c r="N109" s="138"/>
      <c r="O109" s="45" t="s">
        <v>34</v>
      </c>
      <c r="Q109" s="80"/>
    </row>
    <row r="110" spans="1:17" ht="17.25">
      <c r="A110" s="22">
        <v>27</v>
      </c>
      <c r="B110" s="132"/>
      <c r="C110" s="133"/>
      <c r="D110" s="85"/>
      <c r="E110" s="316"/>
      <c r="F110" s="317"/>
      <c r="G110" s="317"/>
      <c r="H110" s="43"/>
      <c r="I110" s="43"/>
      <c r="J110" s="44"/>
      <c r="K110" s="43"/>
      <c r="L110" s="44"/>
      <c r="M110" s="137" t="str">
        <f t="shared" si="2"/>
        <v/>
      </c>
      <c r="N110" s="138"/>
      <c r="O110" s="45" t="s">
        <v>34</v>
      </c>
      <c r="Q110" s="80"/>
    </row>
    <row r="111" spans="1:17" ht="17.25">
      <c r="A111" s="22">
        <v>28</v>
      </c>
      <c r="B111" s="132"/>
      <c r="C111" s="133"/>
      <c r="D111" s="85"/>
      <c r="E111" s="316"/>
      <c r="F111" s="317"/>
      <c r="G111" s="317"/>
      <c r="H111" s="43"/>
      <c r="I111" s="43"/>
      <c r="J111" s="44"/>
      <c r="K111" s="43"/>
      <c r="L111" s="44"/>
      <c r="M111" s="137" t="str">
        <f t="shared" si="2"/>
        <v/>
      </c>
      <c r="N111" s="138"/>
      <c r="O111" s="45" t="s">
        <v>34</v>
      </c>
      <c r="Q111" s="80"/>
    </row>
    <row r="112" spans="1:17" ht="17.25">
      <c r="A112" s="22">
        <v>29</v>
      </c>
      <c r="B112" s="132"/>
      <c r="C112" s="133"/>
      <c r="D112" s="85"/>
      <c r="E112" s="316"/>
      <c r="F112" s="317"/>
      <c r="G112" s="317"/>
      <c r="H112" s="43"/>
      <c r="I112" s="43"/>
      <c r="J112" s="44"/>
      <c r="K112" s="43"/>
      <c r="L112" s="44"/>
      <c r="M112" s="137" t="str">
        <f t="shared" si="2"/>
        <v/>
      </c>
      <c r="N112" s="138"/>
      <c r="O112" s="45" t="s">
        <v>34</v>
      </c>
      <c r="Q112" s="80"/>
    </row>
    <row r="113" spans="1:17" ht="17.25">
      <c r="A113" s="22">
        <v>30</v>
      </c>
      <c r="B113" s="132"/>
      <c r="C113" s="133"/>
      <c r="D113" s="85"/>
      <c r="E113" s="322"/>
      <c r="F113" s="323"/>
      <c r="G113" s="323"/>
      <c r="H113" s="50"/>
      <c r="I113" s="50"/>
      <c r="J113" s="51"/>
      <c r="K113" s="50"/>
      <c r="L113" s="51"/>
      <c r="M113" s="145" t="str">
        <f>IF(ISNUMBER(H113),(PRODUCT(H113,I113,K113)),"")</f>
        <v/>
      </c>
      <c r="N113" s="138"/>
      <c r="O113" s="52" t="s">
        <v>34</v>
      </c>
      <c r="Q113" s="80"/>
    </row>
    <row r="114" spans="1:17" ht="20.100000000000001" customHeight="1">
      <c r="B114" s="1186" t="s">
        <v>148</v>
      </c>
      <c r="C114" s="1187"/>
      <c r="D114" s="1187"/>
      <c r="E114" s="1187"/>
      <c r="F114" s="146"/>
      <c r="G114" s="147"/>
      <c r="H114" s="148"/>
      <c r="I114" s="149"/>
      <c r="J114" s="150"/>
      <c r="K114" s="149"/>
      <c r="L114" s="150"/>
      <c r="M114" s="149"/>
      <c r="N114" s="151"/>
      <c r="O114" s="53"/>
      <c r="Q114" s="143"/>
    </row>
    <row r="115" spans="1:17" ht="17.25">
      <c r="A115" s="22">
        <v>1</v>
      </c>
      <c r="B115" s="1188"/>
      <c r="C115" s="1189"/>
      <c r="D115" s="85"/>
      <c r="E115" s="314"/>
      <c r="F115" s="324"/>
      <c r="G115" s="325"/>
      <c r="H115" s="40"/>
      <c r="I115" s="40"/>
      <c r="J115" s="41"/>
      <c r="K115" s="40"/>
      <c r="L115" s="41"/>
      <c r="M115" s="134" t="str">
        <f>IF(ISNUMBER(H115),(PRODUCT(H115,I115,K115)),"")</f>
        <v/>
      </c>
      <c r="N115" s="135">
        <f>SUM(M115:M124)</f>
        <v>0</v>
      </c>
      <c r="O115" s="1182"/>
      <c r="Q115" s="80"/>
    </row>
    <row r="116" spans="1:17" ht="17.25">
      <c r="A116" s="22">
        <v>2</v>
      </c>
      <c r="B116" s="1190"/>
      <c r="C116" s="1189"/>
      <c r="D116" s="85"/>
      <c r="E116" s="316"/>
      <c r="F116" s="326"/>
      <c r="G116" s="327"/>
      <c r="H116" s="43"/>
      <c r="I116" s="43"/>
      <c r="J116" s="44"/>
      <c r="K116" s="43"/>
      <c r="L116" s="44"/>
      <c r="M116" s="137" t="str">
        <f>IF(ISNUMBER(H116),(PRODUCT(H116,I116,K116)),"")</f>
        <v/>
      </c>
      <c r="N116" s="138"/>
      <c r="O116" s="1183"/>
      <c r="Q116" s="80"/>
    </row>
    <row r="117" spans="1:17" ht="17.25">
      <c r="A117" s="22">
        <v>3</v>
      </c>
      <c r="B117" s="1190"/>
      <c r="C117" s="1189"/>
      <c r="D117" s="85"/>
      <c r="E117" s="316"/>
      <c r="F117" s="326"/>
      <c r="G117" s="327"/>
      <c r="H117" s="43"/>
      <c r="I117" s="43"/>
      <c r="J117" s="44"/>
      <c r="K117" s="43"/>
      <c r="L117" s="44"/>
      <c r="M117" s="137" t="str">
        <f t="shared" ref="M117:M123" si="3">IF(ISNUMBER(H117),(PRODUCT(H117,I117,K117)),"")</f>
        <v/>
      </c>
      <c r="N117" s="138"/>
      <c r="O117" s="1183"/>
      <c r="Q117" s="80"/>
    </row>
    <row r="118" spans="1:17" ht="17.25">
      <c r="A118" s="22">
        <v>4</v>
      </c>
      <c r="B118" s="1190"/>
      <c r="C118" s="1189"/>
      <c r="D118" s="85"/>
      <c r="E118" s="316"/>
      <c r="F118" s="326"/>
      <c r="G118" s="327"/>
      <c r="H118" s="43"/>
      <c r="I118" s="43"/>
      <c r="J118" s="44"/>
      <c r="K118" s="43"/>
      <c r="L118" s="44"/>
      <c r="M118" s="137" t="str">
        <f t="shared" si="3"/>
        <v/>
      </c>
      <c r="N118" s="138"/>
      <c r="O118" s="1183"/>
      <c r="Q118" s="80"/>
    </row>
    <row r="119" spans="1:17" ht="17.25">
      <c r="A119" s="22">
        <v>5</v>
      </c>
      <c r="B119" s="1190"/>
      <c r="C119" s="1189"/>
      <c r="D119" s="85"/>
      <c r="E119" s="316"/>
      <c r="F119" s="326"/>
      <c r="G119" s="327"/>
      <c r="H119" s="43"/>
      <c r="I119" s="43"/>
      <c r="J119" s="44"/>
      <c r="K119" s="43"/>
      <c r="L119" s="44"/>
      <c r="M119" s="137" t="str">
        <f t="shared" si="3"/>
        <v/>
      </c>
      <c r="N119" s="138"/>
      <c r="O119" s="1183"/>
      <c r="Q119" s="80"/>
    </row>
    <row r="120" spans="1:17" ht="17.25">
      <c r="A120" s="22">
        <v>6</v>
      </c>
      <c r="B120" s="1190"/>
      <c r="C120" s="1189"/>
      <c r="D120" s="85"/>
      <c r="E120" s="316"/>
      <c r="F120" s="326"/>
      <c r="G120" s="327"/>
      <c r="H120" s="43"/>
      <c r="I120" s="43"/>
      <c r="J120" s="44"/>
      <c r="K120" s="43"/>
      <c r="L120" s="44"/>
      <c r="M120" s="137" t="str">
        <f t="shared" si="3"/>
        <v/>
      </c>
      <c r="N120" s="138"/>
      <c r="O120" s="1183"/>
      <c r="Q120" s="80"/>
    </row>
    <row r="121" spans="1:17" ht="17.25">
      <c r="A121" s="22">
        <v>7</v>
      </c>
      <c r="B121" s="1190"/>
      <c r="C121" s="1189"/>
      <c r="D121" s="85"/>
      <c r="E121" s="316"/>
      <c r="F121" s="326"/>
      <c r="G121" s="327"/>
      <c r="H121" s="43"/>
      <c r="I121" s="43"/>
      <c r="J121" s="44"/>
      <c r="K121" s="43"/>
      <c r="L121" s="44"/>
      <c r="M121" s="137" t="str">
        <f t="shared" si="3"/>
        <v/>
      </c>
      <c r="N121" s="138"/>
      <c r="O121" s="1183"/>
      <c r="Q121" s="80"/>
    </row>
    <row r="122" spans="1:17" ht="17.25">
      <c r="A122" s="22">
        <v>8</v>
      </c>
      <c r="B122" s="1190"/>
      <c r="C122" s="1189"/>
      <c r="D122" s="85"/>
      <c r="E122" s="316"/>
      <c r="F122" s="326"/>
      <c r="G122" s="327"/>
      <c r="H122" s="43"/>
      <c r="I122" s="43"/>
      <c r="J122" s="44"/>
      <c r="K122" s="43"/>
      <c r="L122" s="44"/>
      <c r="M122" s="137" t="str">
        <f t="shared" si="3"/>
        <v/>
      </c>
      <c r="N122" s="138"/>
      <c r="O122" s="1183"/>
      <c r="Q122" s="80"/>
    </row>
    <row r="123" spans="1:17" ht="17.25">
      <c r="A123" s="22">
        <v>9</v>
      </c>
      <c r="B123" s="1190"/>
      <c r="C123" s="1189"/>
      <c r="D123" s="85"/>
      <c r="E123" s="316"/>
      <c r="F123" s="326"/>
      <c r="G123" s="327"/>
      <c r="H123" s="43"/>
      <c r="I123" s="43"/>
      <c r="J123" s="44"/>
      <c r="K123" s="43"/>
      <c r="L123" s="44"/>
      <c r="M123" s="137" t="str">
        <f t="shared" si="3"/>
        <v/>
      </c>
      <c r="N123" s="138"/>
      <c r="O123" s="1183"/>
      <c r="Q123" s="80"/>
    </row>
    <row r="124" spans="1:17" ht="17.25">
      <c r="A124" s="22">
        <v>10</v>
      </c>
      <c r="B124" s="1191"/>
      <c r="C124" s="1192"/>
      <c r="D124" s="140"/>
      <c r="E124" s="318"/>
      <c r="F124" s="328"/>
      <c r="G124" s="329"/>
      <c r="H124" s="46"/>
      <c r="I124" s="46"/>
      <c r="J124" s="47"/>
      <c r="K124" s="46"/>
      <c r="L124" s="47"/>
      <c r="M124" s="144" t="str">
        <f>IF(ISNUMBER(H124),(PRODUCT(H124,I124,K124)),"")</f>
        <v/>
      </c>
      <c r="N124" s="142"/>
      <c r="O124" s="1184"/>
      <c r="Q124" s="80"/>
    </row>
    <row r="125" spans="1:17" ht="20.100000000000001" customHeight="1">
      <c r="B125" s="25"/>
      <c r="C125" s="152"/>
      <c r="D125" s="25"/>
      <c r="E125" s="85"/>
      <c r="F125" s="85"/>
      <c r="G125" s="85"/>
      <c r="H125" s="86"/>
      <c r="I125" s="153"/>
      <c r="J125" s="88"/>
      <c r="K125" s="153"/>
      <c r="L125" s="88"/>
      <c r="M125" s="153"/>
      <c r="N125" s="154"/>
      <c r="O125" s="54"/>
    </row>
    <row r="126" spans="1:17" ht="20.100000000000001" customHeight="1">
      <c r="B126" s="22" t="s">
        <v>135</v>
      </c>
    </row>
  </sheetData>
  <mergeCells count="21">
    <mergeCell ref="H8:I8"/>
    <mergeCell ref="H9:I9"/>
    <mergeCell ref="H10:I10"/>
    <mergeCell ref="H11:I11"/>
    <mergeCell ref="H12:I12"/>
    <mergeCell ref="N1:O1"/>
    <mergeCell ref="I3:O3"/>
    <mergeCell ref="B5:E5"/>
    <mergeCell ref="O115:O124"/>
    <mergeCell ref="I19:J19"/>
    <mergeCell ref="K19:L19"/>
    <mergeCell ref="B114:E114"/>
    <mergeCell ref="B115:C124"/>
    <mergeCell ref="F3:G3"/>
    <mergeCell ref="F5:I5"/>
    <mergeCell ref="B16:F16"/>
    <mergeCell ref="H13:I13"/>
    <mergeCell ref="H14:I14"/>
    <mergeCell ref="H15:I15"/>
    <mergeCell ref="H16:I16"/>
    <mergeCell ref="G7:I7"/>
  </mergeCells>
  <phoneticPr fontId="8"/>
  <conditionalFormatting sqref="F5">
    <cfRule type="containsText" dxfId="114" priority="1" operator="containsText" text="要選択">
      <formula>NOT(ISERROR(SEARCH("要選択",F5)))</formula>
    </cfRule>
    <cfRule type="containsText" dxfId="113" priority="2" operator="containsText" text="要入力">
      <formula>NOT(ISERROR(SEARCH("要入力",F5)))</formula>
    </cfRule>
  </conditionalFormatting>
  <conditionalFormatting sqref="O22:O115">
    <cfRule type="expression" dxfId="112" priority="5">
      <formula>$Q$13="2"</formula>
    </cfRule>
  </conditionalFormatting>
  <dataValidations xWindow="183" yWindow="405" count="17">
    <dataValidation imeMode="hiragana" allowBlank="1" showInputMessage="1" showErrorMessage="1" prompt="人、枚、件等を単位を入力" sqref="J115:J125 J84:J113 J22:J51 J53:J82" xr:uid="{00000000-0002-0000-0600-000001000000}"/>
    <dataValidation imeMode="hiragana" allowBlank="1" showInputMessage="1" showErrorMessage="1" prompt="回、日、泊等の単位を入力。" sqref="L115:L125 L84:L113 L22:L51 L53:L82" xr:uid="{00000000-0002-0000-0600-000002000000}"/>
    <dataValidation imeMode="halfAlpha" allowBlank="1" showInputMessage="1" showErrorMessage="1" sqref="H126:I65547" xr:uid="{00000000-0002-0000-0600-000004000000}"/>
    <dataValidation type="whole" imeMode="halfAlpha" operator="greaterThanOrEqual" allowBlank="1" showInputMessage="1" showErrorMessage="1" sqref="H20:I21" xr:uid="{00000000-0002-0000-0600-000005000000}">
      <formula1>0</formula1>
    </dataValidation>
    <dataValidation imeMode="hiragana" allowBlank="1" showInputMessage="1" showErrorMessage="1" sqref="E83:F83 E12:F13 O19:O21 E21:F21 O52 E52:F52 E125:F1048576 D11:F11 O83 D14:E15 O114 B114 F114 C21:D113 D1:F4 D115:D1048576 D6:F7 D17:E20 F14:F15 F17:F20" xr:uid="{00000000-0002-0000-0600-000006000000}"/>
    <dataValidation type="list" imeMode="hiragana" allowBlank="1" showInputMessage="1" showErrorMessage="1" prompt="該当する細目を選択" sqref="E22:E51" xr:uid="{00000000-0002-0000-0600-000007000000}">
      <formula1>出演費・音楽費・文芸費</formula1>
    </dataValidation>
    <dataValidation type="list" allowBlank="1" showInputMessage="1" showErrorMessage="1" sqref="O84:O113 O53:O82 O22:O51" xr:uid="{00000000-0002-0000-0600-000009000000}">
      <formula1>"―,課税対象外"</formula1>
    </dataValidation>
    <dataValidation type="textLength" operator="lessThanOrEqual" allowBlank="1" showInputMessage="1" showErrorMessage="1" errorTitle="文字数超過" error="30字以下で入力してください。" sqref="G20:G21 G126:G65547" xr:uid="{00000000-0002-0000-0600-00000A000000}">
      <formula1>30</formula1>
    </dataValidation>
    <dataValidation type="list" imeMode="hiragana" allowBlank="1" showInputMessage="1" showErrorMessage="1" prompt="該当する細目を選択" sqref="E84:E113" xr:uid="{00000000-0002-0000-0600-00000B000000}">
      <formula1>謝金・旅費・宣伝費等</formula1>
    </dataValidation>
    <dataValidation imeMode="off" allowBlank="1" showInputMessage="1" showErrorMessage="1" sqref="K1:K2 K52 K83 K114 K125:K1048576 K4:K11 K14:K21" xr:uid="{00000000-0002-0000-0600-00000C000000}"/>
    <dataValidation imeMode="halfAlpha" operator="greaterThanOrEqual" allowBlank="1" showInputMessage="1" showErrorMessage="1" sqref="I52 I83 I114 I125" xr:uid="{00000000-0002-0000-0600-00000D000000}"/>
    <dataValidation imeMode="off" operator="greaterThanOrEqual" allowBlank="1" showInputMessage="1" showErrorMessage="1" sqref="H125 H114 H83 H52" xr:uid="{00000000-0002-0000-0600-00000E000000}"/>
    <dataValidation type="list" imeMode="hiragana" allowBlank="1" showInputMessage="1" showErrorMessage="1" prompt="該当する細目を選択" sqref="E53:E82" xr:uid="{00000000-0002-0000-0600-00000F000000}">
      <formula1>会場費・舞台費・運搬費</formula1>
    </dataValidation>
    <dataValidation type="list" allowBlank="1" showInputMessage="1" showErrorMessage="1" sqref="E115:E124" xr:uid="{00000000-0002-0000-0600-000010000000}">
      <formula1>助成対象外経費</formula1>
    </dataValidation>
    <dataValidation type="list" allowBlank="1" showInputMessage="1" showErrorMessage="1" sqref="F5" xr:uid="{6A29894E-9EBA-47C2-894E-188656FEF1F6}">
      <formula1>"1 課税事業者,2 免税事業者及び簡易課税事業者,3 課税事業者ではあるが、その他条件により消費税等仕入控除調整を行わない事業者"</formula1>
    </dataValidation>
    <dataValidation type="whole" imeMode="off" operator="greaterThanOrEqual" allowBlank="1" showInputMessage="1" showErrorMessage="1" error="整数で入力してください。" sqref="H22:H51 H53:H82 H84:H113 H115:H124" xr:uid="{28E9893A-068B-4B78-A27D-5EA024FB5B10}">
      <formula1>0</formula1>
    </dataValidation>
    <dataValidation type="whole" operator="greaterThanOrEqual" allowBlank="1" showInputMessage="1" showErrorMessage="1" error="整数のみ入力できます。_x000a_小数点以下が発生する場合は、一式で計上してください。" sqref="I22:I51 K22:K51 I53:I82 K53:K82 I84:I113 K84:K113 I115:I124 K115:K124" xr:uid="{1E6CF854-81B5-420C-8582-0A347BF7F393}">
      <formula1>0</formula1>
    </dataValidation>
  </dataValidations>
  <pageMargins left="1.1023622047244095" right="0.70866141732283472" top="0.39370078740157483" bottom="0.39370078740157483" header="0" footer="0.19685039370078741"/>
  <pageSetup paperSize="9" scale="43" fitToHeight="0" orientation="portrait" r:id="rId1"/>
  <headerFooter scaleWithDoc="0" alignWithMargins="0">
    <oddFooter>&amp;R&amp;"ＭＳ ゴシック,標準"&amp;12整理番号：（事務局記入欄）</oddFooter>
  </headerFooter>
  <rowBreaks count="1" manualBreakCount="1">
    <brk id="82" min="1" max="1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tint="0.499984740745262"/>
    <pageSetUpPr fitToPage="1"/>
  </sheetPr>
  <dimension ref="A1:D93"/>
  <sheetViews>
    <sheetView view="pageBreakPreview" zoomScale="80" zoomScaleNormal="100" zoomScaleSheetLayoutView="80" workbookViewId="0">
      <selection activeCell="E1" sqref="E1"/>
    </sheetView>
  </sheetViews>
  <sheetFormatPr defaultColWidth="9" defaultRowHeight="18.75"/>
  <cols>
    <col min="1" max="2" width="15.625" style="2" customWidth="1"/>
    <col min="3" max="3" width="20.625" style="11" customWidth="1"/>
    <col min="4" max="4" width="47" style="2" customWidth="1"/>
    <col min="5" max="16384" width="9" style="2"/>
  </cols>
  <sheetData>
    <row r="1" spans="1:4">
      <c r="A1" s="4" t="s">
        <v>2</v>
      </c>
      <c r="B1" s="4" t="s">
        <v>3</v>
      </c>
      <c r="C1" s="7" t="s">
        <v>123</v>
      </c>
      <c r="D1" s="6" t="s">
        <v>1</v>
      </c>
    </row>
    <row r="2" spans="1:4">
      <c r="A2" s="5" t="s">
        <v>82</v>
      </c>
      <c r="B2" s="5" t="s">
        <v>149</v>
      </c>
      <c r="C2" s="8" t="s">
        <v>325</v>
      </c>
      <c r="D2" s="3"/>
    </row>
    <row r="3" spans="1:4">
      <c r="A3" s="1" t="s">
        <v>82</v>
      </c>
      <c r="B3" s="5" t="s">
        <v>149</v>
      </c>
      <c r="C3" s="8" t="s">
        <v>150</v>
      </c>
      <c r="D3" s="3"/>
    </row>
    <row r="4" spans="1:4">
      <c r="A4" s="1" t="s">
        <v>82</v>
      </c>
      <c r="B4" s="5" t="s">
        <v>149</v>
      </c>
      <c r="C4" s="8" t="s">
        <v>151</v>
      </c>
      <c r="D4" s="3"/>
    </row>
    <row r="5" spans="1:4">
      <c r="A5" s="1" t="s">
        <v>82</v>
      </c>
      <c r="B5" s="5" t="s">
        <v>149</v>
      </c>
      <c r="C5" s="8" t="s">
        <v>152</v>
      </c>
      <c r="D5" s="3"/>
    </row>
    <row r="6" spans="1:4">
      <c r="A6" s="1" t="s">
        <v>82</v>
      </c>
      <c r="B6" s="5" t="s">
        <v>149</v>
      </c>
      <c r="C6" s="8" t="s">
        <v>335</v>
      </c>
      <c r="D6" s="3"/>
    </row>
    <row r="7" spans="1:4">
      <c r="A7" s="1" t="s">
        <v>82</v>
      </c>
      <c r="B7" s="1" t="s">
        <v>104</v>
      </c>
      <c r="C7" s="8" t="s">
        <v>83</v>
      </c>
      <c r="D7" s="3"/>
    </row>
    <row r="8" spans="1:4">
      <c r="A8" s="5" t="s">
        <v>82</v>
      </c>
      <c r="B8" s="5" t="s">
        <v>153</v>
      </c>
      <c r="C8" s="8" t="s">
        <v>154</v>
      </c>
      <c r="D8" s="3"/>
    </row>
    <row r="9" spans="1:4">
      <c r="A9" s="1" t="s">
        <v>82</v>
      </c>
      <c r="B9" s="5" t="s">
        <v>81</v>
      </c>
      <c r="C9" s="8" t="s">
        <v>126</v>
      </c>
      <c r="D9" s="3"/>
    </row>
    <row r="10" spans="1:4">
      <c r="A10" s="1" t="s">
        <v>82</v>
      </c>
      <c r="B10" s="1" t="s">
        <v>104</v>
      </c>
      <c r="C10" s="8" t="s">
        <v>85</v>
      </c>
      <c r="D10" s="3"/>
    </row>
    <row r="11" spans="1:4">
      <c r="A11" s="1" t="s">
        <v>82</v>
      </c>
      <c r="B11" s="1" t="s">
        <v>81</v>
      </c>
      <c r="C11" s="8" t="s">
        <v>155</v>
      </c>
      <c r="D11" s="3"/>
    </row>
    <row r="12" spans="1:4">
      <c r="A12" s="1" t="s">
        <v>82</v>
      </c>
      <c r="B12" s="1" t="s">
        <v>104</v>
      </c>
      <c r="C12" s="8" t="s">
        <v>84</v>
      </c>
      <c r="D12" s="3"/>
    </row>
    <row r="13" spans="1:4">
      <c r="A13" s="1" t="s">
        <v>82</v>
      </c>
      <c r="B13" s="1" t="s">
        <v>81</v>
      </c>
      <c r="C13" s="8" t="s">
        <v>128</v>
      </c>
      <c r="D13" s="3"/>
    </row>
    <row r="14" spans="1:4">
      <c r="A14" s="1" t="s">
        <v>82</v>
      </c>
      <c r="B14" s="1" t="s">
        <v>81</v>
      </c>
      <c r="C14" s="8" t="s">
        <v>86</v>
      </c>
      <c r="D14" s="3"/>
    </row>
    <row r="15" spans="1:4">
      <c r="A15" s="1" t="s">
        <v>82</v>
      </c>
      <c r="B15" s="1" t="s">
        <v>104</v>
      </c>
      <c r="C15" s="8" t="s">
        <v>127</v>
      </c>
      <c r="D15" s="3"/>
    </row>
    <row r="16" spans="1:4">
      <c r="A16" s="1" t="s">
        <v>82</v>
      </c>
      <c r="B16" s="5" t="s">
        <v>105</v>
      </c>
      <c r="C16" s="10" t="s">
        <v>326</v>
      </c>
      <c r="D16" s="10"/>
    </row>
    <row r="17" spans="1:4">
      <c r="A17" s="1" t="s">
        <v>82</v>
      </c>
      <c r="B17" s="1" t="s">
        <v>105</v>
      </c>
      <c r="C17" s="8" t="s">
        <v>327</v>
      </c>
      <c r="D17" s="8"/>
    </row>
    <row r="18" spans="1:4">
      <c r="A18" s="1" t="s">
        <v>82</v>
      </c>
      <c r="B18" s="1" t="s">
        <v>105</v>
      </c>
      <c r="C18" s="8" t="s">
        <v>90</v>
      </c>
      <c r="D18" s="8"/>
    </row>
    <row r="19" spans="1:4">
      <c r="A19" s="1" t="s">
        <v>82</v>
      </c>
      <c r="B19" s="1" t="s">
        <v>105</v>
      </c>
      <c r="C19" s="8" t="s">
        <v>87</v>
      </c>
      <c r="D19" s="8"/>
    </row>
    <row r="20" spans="1:4">
      <c r="A20" s="1" t="s">
        <v>82</v>
      </c>
      <c r="B20" s="1" t="s">
        <v>105</v>
      </c>
      <c r="C20" s="8" t="s">
        <v>88</v>
      </c>
      <c r="D20" s="3"/>
    </row>
    <row r="21" spans="1:4">
      <c r="A21" s="1" t="s">
        <v>82</v>
      </c>
      <c r="B21" s="1" t="s">
        <v>73</v>
      </c>
      <c r="C21" s="8" t="s">
        <v>89</v>
      </c>
      <c r="D21" s="3"/>
    </row>
    <row r="22" spans="1:4">
      <c r="A22" s="1" t="s">
        <v>82</v>
      </c>
      <c r="B22" s="1" t="s">
        <v>105</v>
      </c>
      <c r="C22" s="8" t="s">
        <v>91</v>
      </c>
      <c r="D22" s="3"/>
    </row>
    <row r="23" spans="1:4">
      <c r="A23" s="1" t="s">
        <v>82</v>
      </c>
      <c r="B23" s="1" t="s">
        <v>105</v>
      </c>
      <c r="C23" s="8" t="s">
        <v>92</v>
      </c>
      <c r="D23" s="3"/>
    </row>
    <row r="24" spans="1:4">
      <c r="A24" s="1" t="s">
        <v>82</v>
      </c>
      <c r="B24" s="1" t="s">
        <v>73</v>
      </c>
      <c r="C24" s="8" t="s">
        <v>93</v>
      </c>
      <c r="D24" s="3"/>
    </row>
    <row r="25" spans="1:4">
      <c r="A25" s="1" t="s">
        <v>82</v>
      </c>
      <c r="B25" s="1" t="s">
        <v>105</v>
      </c>
      <c r="C25" s="8" t="s">
        <v>328</v>
      </c>
      <c r="D25" s="3"/>
    </row>
    <row r="26" spans="1:4">
      <c r="A26" s="1" t="s">
        <v>82</v>
      </c>
      <c r="B26" s="1" t="s">
        <v>73</v>
      </c>
      <c r="C26" s="8" t="s">
        <v>329</v>
      </c>
      <c r="D26" s="3"/>
    </row>
    <row r="27" spans="1:4">
      <c r="A27" s="1" t="s">
        <v>82</v>
      </c>
      <c r="B27" s="1" t="s">
        <v>73</v>
      </c>
      <c r="C27" s="8" t="s">
        <v>330</v>
      </c>
      <c r="D27" s="3"/>
    </row>
    <row r="28" spans="1:4">
      <c r="A28" s="1" t="s">
        <v>82</v>
      </c>
      <c r="B28" s="1" t="s">
        <v>105</v>
      </c>
      <c r="C28" s="8" t="s">
        <v>156</v>
      </c>
      <c r="D28" s="8"/>
    </row>
    <row r="29" spans="1:4">
      <c r="A29" s="1" t="s">
        <v>82</v>
      </c>
      <c r="B29" s="1" t="s">
        <v>105</v>
      </c>
      <c r="C29" s="8" t="s">
        <v>102</v>
      </c>
      <c r="D29" s="8"/>
    </row>
    <row r="30" spans="1:4">
      <c r="A30" s="1" t="s">
        <v>82</v>
      </c>
      <c r="B30" s="1" t="s">
        <v>105</v>
      </c>
      <c r="C30" s="8" t="s">
        <v>103</v>
      </c>
      <c r="D30" s="8"/>
    </row>
    <row r="31" spans="1:4">
      <c r="A31" s="1" t="s">
        <v>82</v>
      </c>
      <c r="B31" s="1" t="s">
        <v>105</v>
      </c>
      <c r="C31" s="8" t="s">
        <v>95</v>
      </c>
      <c r="D31" s="8"/>
    </row>
    <row r="32" spans="1:4">
      <c r="A32" s="1" t="s">
        <v>82</v>
      </c>
      <c r="B32" s="1" t="s">
        <v>105</v>
      </c>
      <c r="C32" s="8" t="s">
        <v>96</v>
      </c>
      <c r="D32" s="8"/>
    </row>
    <row r="33" spans="1:4">
      <c r="A33" s="1" t="s">
        <v>82</v>
      </c>
      <c r="B33" s="1" t="s">
        <v>105</v>
      </c>
      <c r="C33" s="8" t="s">
        <v>97</v>
      </c>
      <c r="D33" s="8"/>
    </row>
    <row r="34" spans="1:4">
      <c r="A34" s="1" t="s">
        <v>82</v>
      </c>
      <c r="B34" s="1" t="s">
        <v>105</v>
      </c>
      <c r="C34" s="8" t="s">
        <v>99</v>
      </c>
      <c r="D34" s="8"/>
    </row>
    <row r="35" spans="1:4">
      <c r="A35" s="1" t="s">
        <v>82</v>
      </c>
      <c r="B35" s="1" t="s">
        <v>105</v>
      </c>
      <c r="C35" s="8" t="s">
        <v>94</v>
      </c>
      <c r="D35" s="8"/>
    </row>
    <row r="36" spans="1:4">
      <c r="A36" s="1" t="s">
        <v>82</v>
      </c>
      <c r="B36" s="1" t="s">
        <v>73</v>
      </c>
      <c r="C36" s="8" t="s">
        <v>98</v>
      </c>
      <c r="D36" s="3"/>
    </row>
    <row r="37" spans="1:4">
      <c r="A37" s="1" t="s">
        <v>82</v>
      </c>
      <c r="B37" s="1" t="s">
        <v>73</v>
      </c>
      <c r="C37" s="8" t="s">
        <v>100</v>
      </c>
      <c r="D37" s="3"/>
    </row>
    <row r="38" spans="1:4">
      <c r="A38" s="1" t="s">
        <v>82</v>
      </c>
      <c r="B38" s="1" t="s">
        <v>73</v>
      </c>
      <c r="C38" s="8" t="s">
        <v>101</v>
      </c>
      <c r="D38" s="3"/>
    </row>
    <row r="39" spans="1:4">
      <c r="A39" s="1" t="s">
        <v>82</v>
      </c>
      <c r="B39" s="1" t="s">
        <v>73</v>
      </c>
      <c r="C39" s="8" t="s">
        <v>255</v>
      </c>
      <c r="D39" s="3"/>
    </row>
    <row r="40" spans="1:4">
      <c r="A40" s="1" t="s">
        <v>82</v>
      </c>
      <c r="B40" s="1" t="s">
        <v>73</v>
      </c>
      <c r="C40" s="8" t="s">
        <v>331</v>
      </c>
      <c r="D40" s="3"/>
    </row>
    <row r="41" spans="1:4">
      <c r="A41" s="1" t="s">
        <v>82</v>
      </c>
      <c r="B41" s="1" t="s">
        <v>105</v>
      </c>
      <c r="C41" s="8" t="s">
        <v>332</v>
      </c>
      <c r="D41" s="8"/>
    </row>
    <row r="42" spans="1:4">
      <c r="A42" s="1" t="s">
        <v>82</v>
      </c>
      <c r="B42" s="1" t="s">
        <v>73</v>
      </c>
      <c r="C42" s="8" t="s">
        <v>333</v>
      </c>
      <c r="D42" s="3"/>
    </row>
    <row r="43" spans="1:4">
      <c r="A43" s="1" t="s">
        <v>82</v>
      </c>
      <c r="B43" s="1" t="s">
        <v>73</v>
      </c>
      <c r="C43" s="8" t="s">
        <v>184</v>
      </c>
      <c r="D43" s="3"/>
    </row>
    <row r="44" spans="1:4">
      <c r="A44" s="1" t="s">
        <v>82</v>
      </c>
      <c r="B44" s="5" t="s">
        <v>106</v>
      </c>
      <c r="C44" s="8" t="s">
        <v>107</v>
      </c>
      <c r="D44" s="3"/>
    </row>
    <row r="45" spans="1:4">
      <c r="A45" s="1" t="s">
        <v>82</v>
      </c>
      <c r="B45" s="5" t="s">
        <v>106</v>
      </c>
      <c r="C45" s="8" t="s">
        <v>108</v>
      </c>
      <c r="D45" s="3"/>
    </row>
    <row r="46" spans="1:4">
      <c r="A46" s="1" t="s">
        <v>82</v>
      </c>
      <c r="B46" s="5" t="s">
        <v>109</v>
      </c>
      <c r="C46" s="8" t="s">
        <v>110</v>
      </c>
      <c r="D46" s="3"/>
    </row>
    <row r="47" spans="1:4">
      <c r="A47" s="1" t="s">
        <v>82</v>
      </c>
      <c r="B47" s="1" t="s">
        <v>109</v>
      </c>
      <c r="C47" s="8" t="s">
        <v>111</v>
      </c>
      <c r="D47" s="3"/>
    </row>
    <row r="48" spans="1:4">
      <c r="A48" s="1" t="s">
        <v>82</v>
      </c>
      <c r="B48" s="1" t="s">
        <v>74</v>
      </c>
      <c r="C48" s="8" t="s">
        <v>336</v>
      </c>
      <c r="D48" s="3"/>
    </row>
    <row r="49" spans="1:4">
      <c r="A49" s="1" t="s">
        <v>82</v>
      </c>
      <c r="B49" s="1" t="s">
        <v>109</v>
      </c>
      <c r="C49" s="8" t="s">
        <v>129</v>
      </c>
      <c r="D49" s="12"/>
    </row>
    <row r="50" spans="1:4">
      <c r="A50" s="1" t="s">
        <v>82</v>
      </c>
      <c r="B50" s="1" t="s">
        <v>109</v>
      </c>
      <c r="C50" s="8" t="s">
        <v>254</v>
      </c>
      <c r="D50" s="3"/>
    </row>
    <row r="51" spans="1:4">
      <c r="A51" s="1" t="s">
        <v>82</v>
      </c>
      <c r="B51" s="1" t="s">
        <v>109</v>
      </c>
      <c r="C51" s="8" t="s">
        <v>112</v>
      </c>
      <c r="D51" s="3"/>
    </row>
    <row r="52" spans="1:4">
      <c r="A52" s="1" t="s">
        <v>82</v>
      </c>
      <c r="B52" s="1" t="s">
        <v>109</v>
      </c>
      <c r="C52" s="8" t="s">
        <v>113</v>
      </c>
      <c r="D52" s="3"/>
    </row>
    <row r="53" spans="1:4">
      <c r="A53" s="1" t="s">
        <v>82</v>
      </c>
      <c r="B53" s="1" t="s">
        <v>109</v>
      </c>
      <c r="C53" s="8" t="s">
        <v>114</v>
      </c>
      <c r="D53" s="8"/>
    </row>
    <row r="54" spans="1:4">
      <c r="A54" s="1" t="s">
        <v>82</v>
      </c>
      <c r="B54" s="1" t="s">
        <v>109</v>
      </c>
      <c r="C54" s="8" t="s">
        <v>115</v>
      </c>
      <c r="D54" s="3"/>
    </row>
    <row r="55" spans="1:4">
      <c r="A55" s="1" t="s">
        <v>82</v>
      </c>
      <c r="B55" s="1" t="s">
        <v>109</v>
      </c>
      <c r="C55" s="8" t="s">
        <v>116</v>
      </c>
      <c r="D55" s="3"/>
    </row>
    <row r="56" spans="1:4">
      <c r="A56" s="1" t="s">
        <v>82</v>
      </c>
      <c r="B56" s="1" t="s">
        <v>109</v>
      </c>
      <c r="C56" s="8" t="s">
        <v>117</v>
      </c>
      <c r="D56" s="3"/>
    </row>
    <row r="57" spans="1:4">
      <c r="A57" s="1" t="s">
        <v>82</v>
      </c>
      <c r="B57" s="1" t="s">
        <v>109</v>
      </c>
      <c r="C57" s="9" t="s">
        <v>118</v>
      </c>
      <c r="D57" s="3"/>
    </row>
    <row r="58" spans="1:4">
      <c r="A58" s="1" t="s">
        <v>82</v>
      </c>
      <c r="B58" s="1" t="s">
        <v>109</v>
      </c>
      <c r="C58" s="8" t="s">
        <v>119</v>
      </c>
      <c r="D58" s="3"/>
    </row>
    <row r="59" spans="1:4">
      <c r="A59" s="1" t="s">
        <v>82</v>
      </c>
      <c r="B59" s="1" t="s">
        <v>109</v>
      </c>
      <c r="C59" s="8" t="s">
        <v>120</v>
      </c>
      <c r="D59" s="3"/>
    </row>
    <row r="60" spans="1:4">
      <c r="A60" s="1" t="s">
        <v>82</v>
      </c>
      <c r="B60" s="1" t="s">
        <v>109</v>
      </c>
      <c r="C60" s="8" t="s">
        <v>121</v>
      </c>
      <c r="D60" s="3"/>
    </row>
    <row r="61" spans="1:4">
      <c r="A61" s="1" t="s">
        <v>82</v>
      </c>
      <c r="B61" s="1" t="s">
        <v>109</v>
      </c>
      <c r="C61" s="8" t="s">
        <v>122</v>
      </c>
      <c r="D61" s="3"/>
    </row>
    <row r="62" spans="1:4">
      <c r="A62" s="1" t="s">
        <v>82</v>
      </c>
      <c r="B62" s="1" t="s">
        <v>74</v>
      </c>
      <c r="C62" s="8" t="s">
        <v>334</v>
      </c>
      <c r="D62" s="3"/>
    </row>
    <row r="63" spans="1:4">
      <c r="A63" s="1" t="s">
        <v>82</v>
      </c>
      <c r="B63" s="1" t="s">
        <v>109</v>
      </c>
      <c r="C63" s="8" t="s">
        <v>337</v>
      </c>
      <c r="D63" s="3"/>
    </row>
    <row r="64" spans="1:4">
      <c r="A64" s="1" t="s">
        <v>82</v>
      </c>
      <c r="B64" s="1" t="s">
        <v>109</v>
      </c>
      <c r="C64" s="8" t="s">
        <v>338</v>
      </c>
      <c r="D64" s="3"/>
    </row>
    <row r="65" spans="1:4">
      <c r="A65" s="1" t="s">
        <v>82</v>
      </c>
      <c r="B65" s="1" t="s">
        <v>74</v>
      </c>
      <c r="C65" s="8" t="s">
        <v>185</v>
      </c>
      <c r="D65" s="3"/>
    </row>
    <row r="66" spans="1:4">
      <c r="A66" s="1" t="s">
        <v>82</v>
      </c>
      <c r="B66" s="5" t="s">
        <v>157</v>
      </c>
      <c r="C66" s="8" t="s">
        <v>158</v>
      </c>
      <c r="D66" s="3"/>
    </row>
    <row r="67" spans="1:4">
      <c r="A67" s="1" t="s">
        <v>82</v>
      </c>
      <c r="B67" s="5" t="s">
        <v>159</v>
      </c>
      <c r="C67" s="8" t="s">
        <v>160</v>
      </c>
      <c r="D67" s="3"/>
    </row>
    <row r="68" spans="1:4">
      <c r="A68" s="1" t="s">
        <v>82</v>
      </c>
      <c r="B68" s="5" t="s">
        <v>159</v>
      </c>
      <c r="C68" s="8" t="s">
        <v>161</v>
      </c>
      <c r="D68" s="3"/>
    </row>
    <row r="69" spans="1:4">
      <c r="A69" s="1" t="s">
        <v>82</v>
      </c>
      <c r="B69" s="5" t="s">
        <v>159</v>
      </c>
      <c r="C69" s="8" t="s">
        <v>162</v>
      </c>
      <c r="D69" s="3"/>
    </row>
    <row r="70" spans="1:4">
      <c r="A70" s="1" t="s">
        <v>82</v>
      </c>
      <c r="B70" s="5" t="s">
        <v>159</v>
      </c>
      <c r="C70" s="8" t="s">
        <v>163</v>
      </c>
      <c r="D70" s="3"/>
    </row>
    <row r="71" spans="1:4">
      <c r="A71" s="1" t="s">
        <v>82</v>
      </c>
      <c r="B71" s="5" t="s">
        <v>159</v>
      </c>
      <c r="C71" s="8" t="s">
        <v>164</v>
      </c>
      <c r="D71" s="3"/>
    </row>
    <row r="72" spans="1:4">
      <c r="A72" s="1" t="s">
        <v>82</v>
      </c>
      <c r="B72" s="5" t="s">
        <v>159</v>
      </c>
      <c r="C72" s="8" t="s">
        <v>165</v>
      </c>
      <c r="D72" s="3"/>
    </row>
    <row r="73" spans="1:4">
      <c r="A73" s="1" t="s">
        <v>82</v>
      </c>
      <c r="B73" s="5" t="s">
        <v>159</v>
      </c>
      <c r="C73" s="8" t="s">
        <v>166</v>
      </c>
      <c r="D73" s="8"/>
    </row>
    <row r="74" spans="1:4">
      <c r="A74" s="1" t="s">
        <v>82</v>
      </c>
      <c r="B74" s="5" t="s">
        <v>159</v>
      </c>
      <c r="C74" s="8" t="s">
        <v>167</v>
      </c>
      <c r="D74" s="3"/>
    </row>
    <row r="75" spans="1:4">
      <c r="A75" s="1" t="s">
        <v>82</v>
      </c>
      <c r="B75" s="5" t="s">
        <v>159</v>
      </c>
      <c r="C75" s="8" t="s">
        <v>168</v>
      </c>
      <c r="D75" s="3"/>
    </row>
    <row r="76" spans="1:4">
      <c r="A76" s="1" t="s">
        <v>82</v>
      </c>
      <c r="B76" s="5" t="s">
        <v>138</v>
      </c>
      <c r="C76" s="8" t="s">
        <v>140</v>
      </c>
      <c r="D76" s="3"/>
    </row>
    <row r="77" spans="1:4">
      <c r="A77" s="1" t="s">
        <v>82</v>
      </c>
      <c r="B77" s="5" t="s">
        <v>138</v>
      </c>
      <c r="C77" s="8" t="s">
        <v>141</v>
      </c>
      <c r="D77" s="3"/>
    </row>
    <row r="78" spans="1:4">
      <c r="A78" s="1" t="s">
        <v>82</v>
      </c>
      <c r="B78" s="5" t="s">
        <v>169</v>
      </c>
      <c r="C78" s="8" t="s">
        <v>170</v>
      </c>
      <c r="D78" s="3"/>
    </row>
    <row r="79" spans="1:4">
      <c r="A79" s="1" t="s">
        <v>82</v>
      </c>
      <c r="B79" s="5" t="s">
        <v>171</v>
      </c>
      <c r="C79" s="8" t="s">
        <v>172</v>
      </c>
      <c r="D79" s="3"/>
    </row>
    <row r="80" spans="1:4">
      <c r="A80" s="1" t="s">
        <v>82</v>
      </c>
      <c r="B80" s="5" t="s">
        <v>171</v>
      </c>
      <c r="C80" s="8" t="s">
        <v>173</v>
      </c>
      <c r="D80" s="3"/>
    </row>
    <row r="81" spans="1:4">
      <c r="A81" s="1" t="s">
        <v>82</v>
      </c>
      <c r="B81" s="5" t="s">
        <v>174</v>
      </c>
      <c r="C81" s="8" t="s">
        <v>186</v>
      </c>
      <c r="D81" s="3"/>
    </row>
    <row r="82" spans="1:4">
      <c r="A82" s="1" t="s">
        <v>82</v>
      </c>
      <c r="B82" s="5" t="s">
        <v>174</v>
      </c>
      <c r="C82" s="8" t="s">
        <v>187</v>
      </c>
      <c r="D82" s="3"/>
    </row>
    <row r="83" spans="1:4">
      <c r="A83" s="1" t="s">
        <v>82</v>
      </c>
      <c r="B83" s="5" t="s">
        <v>174</v>
      </c>
      <c r="C83" s="8" t="s">
        <v>188</v>
      </c>
      <c r="D83" s="3"/>
    </row>
    <row r="84" spans="1:4">
      <c r="A84" s="1" t="s">
        <v>82</v>
      </c>
      <c r="B84" s="5" t="s">
        <v>175</v>
      </c>
      <c r="C84" s="8" t="s">
        <v>189</v>
      </c>
      <c r="D84" s="3"/>
    </row>
    <row r="85" spans="1:4">
      <c r="A85" s="1" t="s">
        <v>82</v>
      </c>
      <c r="B85" s="5" t="s">
        <v>175</v>
      </c>
      <c r="C85" s="8" t="s">
        <v>190</v>
      </c>
      <c r="D85" s="3"/>
    </row>
    <row r="86" spans="1:4">
      <c r="A86" s="1" t="s">
        <v>82</v>
      </c>
      <c r="B86" s="5" t="s">
        <v>175</v>
      </c>
      <c r="C86" s="8" t="s">
        <v>191</v>
      </c>
      <c r="D86" s="3"/>
    </row>
    <row r="87" spans="1:4">
      <c r="A87" s="13" t="s">
        <v>148</v>
      </c>
      <c r="B87" s="5" t="s">
        <v>176</v>
      </c>
      <c r="C87" s="8" t="s">
        <v>178</v>
      </c>
      <c r="D87" s="3"/>
    </row>
    <row r="88" spans="1:4">
      <c r="A88" s="13" t="s">
        <v>148</v>
      </c>
      <c r="B88" s="5" t="s">
        <v>176</v>
      </c>
      <c r="C88" s="10" t="s">
        <v>179</v>
      </c>
      <c r="D88" s="3"/>
    </row>
    <row r="89" spans="1:4">
      <c r="A89" s="13" t="s">
        <v>148</v>
      </c>
      <c r="B89" s="5" t="s">
        <v>137</v>
      </c>
      <c r="C89" s="10" t="s">
        <v>139</v>
      </c>
      <c r="D89" s="3"/>
    </row>
    <row r="90" spans="1:4">
      <c r="A90" s="13" t="s">
        <v>148</v>
      </c>
      <c r="B90" s="5" t="s">
        <v>137</v>
      </c>
      <c r="C90" s="10" t="s">
        <v>180</v>
      </c>
      <c r="D90" s="3"/>
    </row>
    <row r="91" spans="1:4">
      <c r="A91" s="13" t="s">
        <v>148</v>
      </c>
      <c r="B91" s="5" t="s">
        <v>137</v>
      </c>
      <c r="C91" s="10" t="s">
        <v>181</v>
      </c>
      <c r="D91" s="3"/>
    </row>
    <row r="92" spans="1:4">
      <c r="A92" s="13" t="s">
        <v>148</v>
      </c>
      <c r="B92" s="5" t="s">
        <v>137</v>
      </c>
      <c r="C92" s="10" t="s">
        <v>182</v>
      </c>
      <c r="D92" s="3"/>
    </row>
    <row r="93" spans="1:4">
      <c r="A93" s="13" t="s">
        <v>148</v>
      </c>
      <c r="B93" s="5" t="s">
        <v>177</v>
      </c>
      <c r="C93" s="10" t="s">
        <v>183</v>
      </c>
      <c r="D93" s="3"/>
    </row>
  </sheetData>
  <phoneticPr fontId="8"/>
  <pageMargins left="0.7" right="0.7" top="0.75" bottom="0.75" header="0.3" footer="0.3"/>
  <pageSetup paperSize="9" scale="42"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S78"/>
  <sheetViews>
    <sheetView view="pageBreakPreview" zoomScale="80" zoomScaleNormal="90" zoomScaleSheetLayoutView="80" workbookViewId="0">
      <selection activeCell="I1" sqref="I1"/>
    </sheetView>
  </sheetViews>
  <sheetFormatPr defaultColWidth="9" defaultRowHeight="17.25"/>
  <cols>
    <col min="1" max="2" width="6.875" style="217" customWidth="1"/>
    <col min="3" max="3" width="7.125" style="217" customWidth="1"/>
    <col min="4" max="4" width="40.625" style="218" customWidth="1"/>
    <col min="5" max="5" width="16.625" style="218" customWidth="1"/>
    <col min="6" max="6" width="3.5" style="218" bestFit="1" customWidth="1"/>
    <col min="7" max="7" width="12.625" style="218" customWidth="1"/>
    <col min="8" max="8" width="21.375" style="219" customWidth="1"/>
    <col min="9" max="9" width="20.625" style="219" customWidth="1"/>
    <col min="10" max="10" width="67.875" style="220" customWidth="1"/>
    <col min="11" max="16384" width="9" style="218"/>
  </cols>
  <sheetData>
    <row r="1" spans="1:19" s="22" customFormat="1" ht="26.1" customHeight="1">
      <c r="A1" s="311" t="s">
        <v>511</v>
      </c>
      <c r="I1" s="388"/>
      <c r="J1" s="25"/>
      <c r="L1" s="313"/>
      <c r="M1" s="313"/>
    </row>
    <row r="2" spans="1:19" s="66" customFormat="1" ht="8.4499999999999993" customHeight="1" thickBot="1">
      <c r="L2" s="65"/>
      <c r="S2" s="69"/>
    </row>
    <row r="3" spans="1:19" s="211" customFormat="1" ht="20.100000000000001" customHeight="1">
      <c r="A3" s="195" t="s">
        <v>214</v>
      </c>
      <c r="B3" s="196"/>
      <c r="C3" s="196"/>
      <c r="D3" s="196"/>
      <c r="E3" s="1299">
        <f>E4+E5</f>
        <v>0</v>
      </c>
      <c r="F3" s="1299"/>
      <c r="G3" s="1300"/>
      <c r="H3" s="209"/>
      <c r="I3" s="209"/>
      <c r="J3" s="210"/>
    </row>
    <row r="4" spans="1:19" s="211" customFormat="1" ht="20.100000000000001" customHeight="1">
      <c r="A4" s="197"/>
      <c r="B4" s="198" t="s">
        <v>310</v>
      </c>
      <c r="C4" s="212"/>
      <c r="D4" s="212"/>
      <c r="E4" s="1301">
        <f>I26+I45</f>
        <v>0</v>
      </c>
      <c r="F4" s="1301"/>
      <c r="G4" s="1302"/>
      <c r="H4" s="213"/>
      <c r="I4" s="213"/>
      <c r="J4" s="210"/>
    </row>
    <row r="5" spans="1:19" s="211" customFormat="1" ht="20.100000000000001" customHeight="1">
      <c r="A5" s="197"/>
      <c r="B5" s="199" t="s">
        <v>192</v>
      </c>
      <c r="C5" s="212"/>
      <c r="D5" s="212"/>
      <c r="E5" s="1303">
        <f>SUM(E6:G10)</f>
        <v>0</v>
      </c>
      <c r="F5" s="1303"/>
      <c r="G5" s="1304"/>
      <c r="H5" s="213"/>
      <c r="I5" s="213"/>
      <c r="J5" s="210"/>
    </row>
    <row r="6" spans="1:19" s="211" customFormat="1" ht="20.100000000000001" customHeight="1">
      <c r="A6" s="197"/>
      <c r="B6" s="214"/>
      <c r="C6" s="1282" t="s">
        <v>308</v>
      </c>
      <c r="D6" s="1283"/>
      <c r="E6" s="1305">
        <f>I50</f>
        <v>0</v>
      </c>
      <c r="F6" s="1306"/>
      <c r="G6" s="1307"/>
      <c r="H6" s="213"/>
      <c r="I6" s="213"/>
      <c r="J6" s="210"/>
    </row>
    <row r="7" spans="1:19" s="211" customFormat="1" ht="20.100000000000001" customHeight="1">
      <c r="A7" s="197"/>
      <c r="B7" s="214"/>
      <c r="C7" s="1314" t="s">
        <v>271</v>
      </c>
      <c r="D7" s="1315"/>
      <c r="E7" s="1287">
        <f>I57</f>
        <v>0</v>
      </c>
      <c r="F7" s="1288"/>
      <c r="G7" s="1289"/>
      <c r="H7" s="213"/>
      <c r="I7" s="213"/>
      <c r="J7" s="210"/>
    </row>
    <row r="8" spans="1:19" s="211" customFormat="1" ht="20.100000000000001" customHeight="1">
      <c r="A8" s="197"/>
      <c r="B8" s="214"/>
      <c r="C8" s="1314" t="s">
        <v>272</v>
      </c>
      <c r="D8" s="1315"/>
      <c r="E8" s="1287">
        <f>I63</f>
        <v>0</v>
      </c>
      <c r="F8" s="1288"/>
      <c r="G8" s="1289"/>
      <c r="H8" s="213"/>
      <c r="I8" s="213"/>
      <c r="J8" s="397" t="s">
        <v>358</v>
      </c>
    </row>
    <row r="9" spans="1:19" s="211" customFormat="1" ht="20.100000000000001" customHeight="1">
      <c r="A9" s="197"/>
      <c r="B9" s="214"/>
      <c r="C9" s="1314" t="s">
        <v>273</v>
      </c>
      <c r="D9" s="1315"/>
      <c r="E9" s="1287">
        <f>I69</f>
        <v>0</v>
      </c>
      <c r="F9" s="1288"/>
      <c r="G9" s="1289"/>
      <c r="H9" s="213"/>
      <c r="I9" s="213"/>
      <c r="J9" s="397" t="s">
        <v>357</v>
      </c>
    </row>
    <row r="10" spans="1:19" s="211" customFormat="1" ht="20.100000000000001" customHeight="1" thickBot="1">
      <c r="A10" s="215"/>
      <c r="B10" s="216"/>
      <c r="C10" s="1316" t="s">
        <v>274</v>
      </c>
      <c r="D10" s="1317"/>
      <c r="E10" s="1290">
        <f>I74</f>
        <v>0</v>
      </c>
      <c r="F10" s="1291"/>
      <c r="G10" s="1292"/>
      <c r="H10" s="213"/>
      <c r="I10" s="213"/>
      <c r="J10" s="210"/>
    </row>
    <row r="11" spans="1:19" ht="9.9499999999999993" customHeight="1" thickBot="1"/>
    <row r="12" spans="1:19" s="226" customFormat="1" ht="18" thickBot="1">
      <c r="A12" s="221" t="s">
        <v>2</v>
      </c>
      <c r="B12" s="222" t="s">
        <v>3</v>
      </c>
      <c r="C12" s="222" t="s">
        <v>4</v>
      </c>
      <c r="D12" s="222" t="s">
        <v>213</v>
      </c>
      <c r="E12" s="1311" t="s">
        <v>212</v>
      </c>
      <c r="F12" s="1312"/>
      <c r="G12" s="1313"/>
      <c r="H12" s="223" t="s">
        <v>211</v>
      </c>
      <c r="I12" s="224" t="s">
        <v>500</v>
      </c>
      <c r="J12" s="225"/>
    </row>
    <row r="13" spans="1:19" ht="20.100000000000001" customHeight="1">
      <c r="A13" s="1308" t="s">
        <v>210</v>
      </c>
      <c r="B13" s="1309"/>
      <c r="C13" s="1309"/>
      <c r="D13" s="1309"/>
      <c r="E13" s="227"/>
      <c r="F13" s="227"/>
      <c r="G13" s="227"/>
      <c r="H13" s="228"/>
      <c r="I13" s="200"/>
      <c r="J13" s="225"/>
    </row>
    <row r="14" spans="1:19" ht="20.100000000000001" customHeight="1">
      <c r="A14" s="201"/>
      <c r="B14" s="202" t="s">
        <v>209</v>
      </c>
      <c r="C14" s="203"/>
      <c r="D14" s="204"/>
      <c r="E14" s="204"/>
      <c r="F14" s="204"/>
      <c r="G14" s="204"/>
      <c r="H14" s="229"/>
      <c r="I14" s="205"/>
      <c r="J14" s="225"/>
    </row>
    <row r="15" spans="1:19" ht="20.100000000000001" customHeight="1">
      <c r="A15" s="201"/>
      <c r="B15" s="230"/>
      <c r="C15" s="206" t="s">
        <v>208</v>
      </c>
      <c r="D15" s="231"/>
      <c r="E15" s="231"/>
      <c r="F15" s="231"/>
      <c r="G15" s="231"/>
      <c r="H15" s="1214" t="str">
        <f>IF($E$16="","","会場毎の情報は別紙参照。")</f>
        <v/>
      </c>
      <c r="I15" s="1215"/>
      <c r="J15" s="225"/>
    </row>
    <row r="16" spans="1:19" ht="20.100000000000001" customHeight="1">
      <c r="A16" s="201"/>
      <c r="B16" s="230"/>
      <c r="C16" s="207"/>
      <c r="D16" s="232" t="s">
        <v>309</v>
      </c>
      <c r="E16" s="1218"/>
      <c r="F16" s="1219"/>
      <c r="G16" s="1220"/>
      <c r="H16" s="1216"/>
      <c r="I16" s="1217"/>
      <c r="J16" s="233" t="s">
        <v>510</v>
      </c>
    </row>
    <row r="17" spans="1:10" ht="20.100000000000001" customHeight="1">
      <c r="A17" s="201"/>
      <c r="B17" s="234"/>
      <c r="C17" s="235"/>
      <c r="D17" s="236" t="s">
        <v>207</v>
      </c>
      <c r="E17" s="1221" t="str">
        <f>IF(ISBLANK(総表!H37),"",総表!H37)</f>
        <v/>
      </c>
      <c r="F17" s="1222"/>
      <c r="G17" s="1222"/>
      <c r="H17" s="1222"/>
      <c r="I17" s="1223"/>
      <c r="J17" s="521" t="s">
        <v>509</v>
      </c>
    </row>
    <row r="18" spans="1:10" ht="20.100000000000001" customHeight="1">
      <c r="A18" s="201"/>
      <c r="B18" s="234"/>
      <c r="C18" s="235"/>
      <c r="D18" s="238" t="s">
        <v>206</v>
      </c>
      <c r="E18" s="1224"/>
      <c r="F18" s="1225"/>
      <c r="G18" s="1226"/>
      <c r="H18" s="1237"/>
      <c r="I18" s="1238"/>
      <c r="J18" s="520"/>
    </row>
    <row r="19" spans="1:10" ht="20.100000000000001" customHeight="1">
      <c r="A19" s="201"/>
      <c r="B19" s="234"/>
      <c r="C19" s="235"/>
      <c r="D19" s="300" t="s">
        <v>205</v>
      </c>
      <c r="E19" s="1227"/>
      <c r="F19" s="1228"/>
      <c r="G19" s="1229"/>
      <c r="H19" s="304"/>
      <c r="I19" s="364"/>
      <c r="J19" s="1298" t="s">
        <v>517</v>
      </c>
    </row>
    <row r="20" spans="1:10" ht="20.100000000000001" customHeight="1">
      <c r="A20" s="201"/>
      <c r="B20" s="234"/>
      <c r="C20" s="235"/>
      <c r="D20" s="236" t="s">
        <v>204</v>
      </c>
      <c r="E20" s="1239">
        <f>E18-E19</f>
        <v>0</v>
      </c>
      <c r="F20" s="1240"/>
      <c r="G20" s="1241"/>
      <c r="H20" s="1233" t="s">
        <v>203</v>
      </c>
      <c r="I20" s="1235" t="str">
        <f>IF(E20*E21=0,"",E20*E21)</f>
        <v/>
      </c>
      <c r="J20" s="1298"/>
    </row>
    <row r="21" spans="1:10" ht="20.100000000000001" customHeight="1">
      <c r="A21" s="201"/>
      <c r="B21" s="234"/>
      <c r="C21" s="235"/>
      <c r="D21" s="239" t="s">
        <v>202</v>
      </c>
      <c r="E21" s="1230"/>
      <c r="F21" s="1231"/>
      <c r="G21" s="1232"/>
      <c r="H21" s="1234"/>
      <c r="I21" s="1236"/>
      <c r="J21" s="1298"/>
    </row>
    <row r="22" spans="1:10" ht="20.100000000000001" customHeight="1">
      <c r="A22" s="201"/>
      <c r="B22" s="234"/>
      <c r="C22" s="235"/>
      <c r="D22" s="240" t="s">
        <v>201</v>
      </c>
      <c r="E22" s="1284" t="str">
        <f>IF(I20="","",SUM(G26:G37))</f>
        <v/>
      </c>
      <c r="F22" s="1285"/>
      <c r="G22" s="1286"/>
      <c r="H22" s="241" t="s">
        <v>200</v>
      </c>
      <c r="I22" s="365" t="str">
        <f>IF(I20="","",E22/I20)</f>
        <v/>
      </c>
      <c r="J22" s="1298"/>
    </row>
    <row r="23" spans="1:10" ht="20.100000000000001" customHeight="1">
      <c r="A23" s="201"/>
      <c r="B23" s="234"/>
      <c r="C23" s="285"/>
      <c r="D23" s="242" t="s">
        <v>199</v>
      </c>
      <c r="E23" s="1242" t="str">
        <f>IF(I20="","",SUM(G26:G40))</f>
        <v/>
      </c>
      <c r="F23" s="1243"/>
      <c r="G23" s="1244"/>
      <c r="H23" s="243" t="s">
        <v>198</v>
      </c>
      <c r="I23" s="366" t="str">
        <f>IF(I20="","",E23/I20)</f>
        <v/>
      </c>
      <c r="J23" s="1298"/>
    </row>
    <row r="24" spans="1:10" ht="20.100000000000001" customHeight="1">
      <c r="A24" s="201"/>
      <c r="B24" s="234"/>
      <c r="C24" s="1270" t="s">
        <v>242</v>
      </c>
      <c r="D24" s="1271"/>
      <c r="E24" s="1310"/>
      <c r="F24" s="1310"/>
      <c r="G24" s="1310"/>
      <c r="H24" s="1265" t="str">
        <f>IF($E$16="","","会場毎の入場券内訳は別紙参照。")</f>
        <v/>
      </c>
      <c r="I24" s="1266"/>
      <c r="J24" s="1298"/>
    </row>
    <row r="25" spans="1:10" ht="20.100000000000001" customHeight="1">
      <c r="A25" s="201"/>
      <c r="B25" s="234"/>
      <c r="C25" s="245"/>
      <c r="D25" s="246" t="s">
        <v>197</v>
      </c>
      <c r="E25" s="247" t="s">
        <v>251</v>
      </c>
      <c r="F25" s="247" t="s">
        <v>196</v>
      </c>
      <c r="G25" s="247" t="s">
        <v>195</v>
      </c>
      <c r="H25" s="248" t="s">
        <v>194</v>
      </c>
      <c r="I25" s="249" t="s">
        <v>500</v>
      </c>
      <c r="J25" s="1298"/>
    </row>
    <row r="26" spans="1:10" ht="20.100000000000001" customHeight="1">
      <c r="A26" s="201"/>
      <c r="B26" s="234"/>
      <c r="C26" s="245"/>
      <c r="D26" s="380"/>
      <c r="E26" s="250"/>
      <c r="F26" s="251" t="str">
        <f t="shared" ref="F26:F37" si="0">IF(E26="","","×")</f>
        <v/>
      </c>
      <c r="G26" s="250"/>
      <c r="H26" s="252">
        <f t="shared" ref="H26:H37" si="1">E26*G26</f>
        <v>0</v>
      </c>
      <c r="I26" s="253">
        <f>IF($E$16="",ROUNDDOWN(H43,-3),I27)</f>
        <v>0</v>
      </c>
      <c r="J26" s="1298"/>
    </row>
    <row r="27" spans="1:10" ht="20.100000000000001" customHeight="1">
      <c r="A27" s="201"/>
      <c r="B27" s="234"/>
      <c r="C27" s="245"/>
      <c r="D27" s="381"/>
      <c r="E27" s="254"/>
      <c r="F27" s="255" t="str">
        <f t="shared" si="0"/>
        <v/>
      </c>
      <c r="G27" s="254"/>
      <c r="H27" s="256">
        <f t="shared" si="1"/>
        <v>0</v>
      </c>
      <c r="I27" s="257">
        <f ca="1">別紙入場料詳細!E3</f>
        <v>0</v>
      </c>
      <c r="J27" s="1298"/>
    </row>
    <row r="28" spans="1:10" ht="20.100000000000001" customHeight="1">
      <c r="A28" s="201"/>
      <c r="B28" s="234"/>
      <c r="C28" s="245"/>
      <c r="D28" s="381"/>
      <c r="E28" s="254"/>
      <c r="F28" s="255" t="str">
        <f t="shared" si="0"/>
        <v/>
      </c>
      <c r="G28" s="254"/>
      <c r="H28" s="256">
        <f t="shared" si="1"/>
        <v>0</v>
      </c>
      <c r="I28" s="258"/>
      <c r="J28" s="1298"/>
    </row>
    <row r="29" spans="1:10" ht="20.100000000000001" customHeight="1">
      <c r="A29" s="201"/>
      <c r="B29" s="234"/>
      <c r="C29" s="245"/>
      <c r="D29" s="381"/>
      <c r="E29" s="254"/>
      <c r="F29" s="255" t="str">
        <f t="shared" si="0"/>
        <v/>
      </c>
      <c r="G29" s="254"/>
      <c r="H29" s="256">
        <f t="shared" si="1"/>
        <v>0</v>
      </c>
      <c r="I29" s="258"/>
      <c r="J29" s="1298"/>
    </row>
    <row r="30" spans="1:10" ht="20.100000000000001" customHeight="1">
      <c r="A30" s="201"/>
      <c r="B30" s="234"/>
      <c r="C30" s="245"/>
      <c r="D30" s="381"/>
      <c r="E30" s="254"/>
      <c r="F30" s="255" t="str">
        <f t="shared" si="0"/>
        <v/>
      </c>
      <c r="G30" s="254"/>
      <c r="H30" s="256">
        <f t="shared" si="1"/>
        <v>0</v>
      </c>
      <c r="I30" s="258"/>
      <c r="J30" s="1298"/>
    </row>
    <row r="31" spans="1:10" ht="20.100000000000001" customHeight="1">
      <c r="A31" s="201"/>
      <c r="B31" s="234"/>
      <c r="C31" s="245"/>
      <c r="D31" s="381"/>
      <c r="E31" s="254"/>
      <c r="F31" s="255" t="str">
        <f t="shared" si="0"/>
        <v/>
      </c>
      <c r="G31" s="254"/>
      <c r="H31" s="256">
        <f t="shared" si="1"/>
        <v>0</v>
      </c>
      <c r="I31" s="258"/>
      <c r="J31" s="1298"/>
    </row>
    <row r="32" spans="1:10" ht="20.100000000000001" customHeight="1">
      <c r="A32" s="201"/>
      <c r="B32" s="234"/>
      <c r="C32" s="245"/>
      <c r="D32" s="381"/>
      <c r="E32" s="254"/>
      <c r="F32" s="255" t="str">
        <f t="shared" si="0"/>
        <v/>
      </c>
      <c r="G32" s="254"/>
      <c r="H32" s="256">
        <f t="shared" si="1"/>
        <v>0</v>
      </c>
      <c r="I32" s="258"/>
      <c r="J32" s="1298"/>
    </row>
    <row r="33" spans="1:10" ht="20.100000000000001" customHeight="1">
      <c r="A33" s="201"/>
      <c r="B33" s="234"/>
      <c r="C33" s="245"/>
      <c r="D33" s="381"/>
      <c r="E33" s="254"/>
      <c r="F33" s="255" t="str">
        <f t="shared" si="0"/>
        <v/>
      </c>
      <c r="G33" s="254"/>
      <c r="H33" s="256">
        <f t="shared" si="1"/>
        <v>0</v>
      </c>
      <c r="I33" s="258"/>
      <c r="J33" s="1298"/>
    </row>
    <row r="34" spans="1:10" ht="20.100000000000001" customHeight="1">
      <c r="A34" s="201"/>
      <c r="B34" s="234"/>
      <c r="C34" s="245"/>
      <c r="D34" s="381"/>
      <c r="E34" s="254"/>
      <c r="F34" s="255" t="str">
        <f t="shared" si="0"/>
        <v/>
      </c>
      <c r="G34" s="254"/>
      <c r="H34" s="256">
        <f t="shared" si="1"/>
        <v>0</v>
      </c>
      <c r="I34" s="258"/>
      <c r="J34" s="1298"/>
    </row>
    <row r="35" spans="1:10" ht="20.100000000000001" customHeight="1">
      <c r="A35" s="201"/>
      <c r="B35" s="234"/>
      <c r="C35" s="245"/>
      <c r="D35" s="381"/>
      <c r="E35" s="254"/>
      <c r="F35" s="255" t="str">
        <f t="shared" si="0"/>
        <v/>
      </c>
      <c r="G35" s="254"/>
      <c r="H35" s="256">
        <f t="shared" si="1"/>
        <v>0</v>
      </c>
      <c r="I35" s="258"/>
      <c r="J35" s="1298"/>
    </row>
    <row r="36" spans="1:10" ht="20.100000000000001" customHeight="1">
      <c r="A36" s="201"/>
      <c r="B36" s="234"/>
      <c r="C36" s="245"/>
      <c r="D36" s="381"/>
      <c r="E36" s="254"/>
      <c r="F36" s="255" t="str">
        <f t="shared" si="0"/>
        <v/>
      </c>
      <c r="G36" s="254"/>
      <c r="H36" s="256">
        <f t="shared" si="1"/>
        <v>0</v>
      </c>
      <c r="I36" s="258"/>
      <c r="J36" s="1298"/>
    </row>
    <row r="37" spans="1:10" ht="20.100000000000001" customHeight="1">
      <c r="A37" s="201"/>
      <c r="B37" s="234"/>
      <c r="C37" s="245"/>
      <c r="D37" s="381"/>
      <c r="E37" s="254"/>
      <c r="F37" s="255" t="str">
        <f t="shared" si="0"/>
        <v/>
      </c>
      <c r="G37" s="254"/>
      <c r="H37" s="256">
        <f t="shared" si="1"/>
        <v>0</v>
      </c>
      <c r="I37" s="258"/>
      <c r="J37" s="1298"/>
    </row>
    <row r="38" spans="1:10" ht="20.100000000000001" customHeight="1">
      <c r="A38" s="201"/>
      <c r="B38" s="234"/>
      <c r="C38" s="245"/>
      <c r="D38" s="517" t="s">
        <v>502</v>
      </c>
      <c r="E38" s="513" t="s">
        <v>503</v>
      </c>
      <c r="F38" s="1294" t="s">
        <v>504</v>
      </c>
      <c r="G38" s="1295"/>
      <c r="H38" s="514" t="s">
        <v>505</v>
      </c>
      <c r="I38" s="519"/>
      <c r="J38" s="1298"/>
    </row>
    <row r="39" spans="1:10" ht="20.100000000000001" customHeight="1">
      <c r="A39" s="201"/>
      <c r="B39" s="234"/>
      <c r="C39" s="245"/>
      <c r="D39" s="518" t="s">
        <v>507</v>
      </c>
      <c r="E39" s="515"/>
      <c r="F39" s="1296"/>
      <c r="G39" s="1297"/>
      <c r="H39" s="516"/>
      <c r="I39" s="519"/>
      <c r="J39" s="1298"/>
    </row>
    <row r="40" spans="1:10" ht="20.100000000000001" customHeight="1">
      <c r="A40" s="201"/>
      <c r="B40" s="234"/>
      <c r="C40" s="245"/>
      <c r="D40" s="1267" t="s">
        <v>193</v>
      </c>
      <c r="E40" s="1268"/>
      <c r="F40" s="1269"/>
      <c r="G40" s="259"/>
      <c r="H40" s="260">
        <v>0</v>
      </c>
      <c r="I40" s="258"/>
      <c r="J40" s="1298"/>
    </row>
    <row r="41" spans="1:10" ht="20.100000000000001" customHeight="1">
      <c r="A41" s="201"/>
      <c r="B41" s="234"/>
      <c r="C41" s="261"/>
      <c r="D41" s="1267" t="s">
        <v>70</v>
      </c>
      <c r="E41" s="1268"/>
      <c r="F41" s="1268"/>
      <c r="G41" s="1269"/>
      <c r="H41" s="262">
        <f>SUM(H26:H37)</f>
        <v>0</v>
      </c>
      <c r="I41" s="263"/>
      <c r="J41" s="1298"/>
    </row>
    <row r="42" spans="1:10" ht="20.100000000000001" customHeight="1">
      <c r="A42" s="201"/>
      <c r="B42" s="369"/>
      <c r="C42" s="367"/>
      <c r="D42" s="1275" t="s">
        <v>253</v>
      </c>
      <c r="E42" s="1276"/>
      <c r="F42" s="1276"/>
      <c r="G42" s="1277"/>
      <c r="H42" s="264"/>
      <c r="I42" s="263"/>
      <c r="J42" s="1298"/>
    </row>
    <row r="43" spans="1:10" ht="20.100000000000001" customHeight="1">
      <c r="A43" s="201"/>
      <c r="B43" s="369"/>
      <c r="C43" s="368"/>
      <c r="D43" s="1267" t="s">
        <v>45</v>
      </c>
      <c r="E43" s="1268"/>
      <c r="F43" s="1268"/>
      <c r="G43" s="1269"/>
      <c r="H43" s="262">
        <f>H41+H42</f>
        <v>0</v>
      </c>
      <c r="I43" s="266"/>
      <c r="J43" s="1298"/>
    </row>
    <row r="44" spans="1:10" ht="20.100000000000001" customHeight="1">
      <c r="A44" s="201"/>
      <c r="B44" s="369"/>
      <c r="C44" s="1270" t="s">
        <v>316</v>
      </c>
      <c r="D44" s="1271"/>
      <c r="E44" s="231"/>
      <c r="F44" s="231"/>
      <c r="G44" s="231"/>
      <c r="H44" s="371"/>
      <c r="I44" s="372"/>
      <c r="J44" s="237"/>
    </row>
    <row r="45" spans="1:10" ht="20.100000000000001" customHeight="1">
      <c r="A45" s="201"/>
      <c r="B45" s="369"/>
      <c r="C45" s="261"/>
      <c r="D45" s="376"/>
      <c r="E45" s="1245"/>
      <c r="F45" s="1246"/>
      <c r="G45" s="1247"/>
      <c r="H45" s="373"/>
      <c r="I45" s="263">
        <f>SUM(H45:H47)</f>
        <v>0</v>
      </c>
      <c r="J45" s="237"/>
    </row>
    <row r="46" spans="1:10" ht="20.100000000000001" customHeight="1">
      <c r="A46" s="201"/>
      <c r="B46" s="369"/>
      <c r="C46" s="261"/>
      <c r="D46" s="377"/>
      <c r="E46" s="1248"/>
      <c r="F46" s="1249"/>
      <c r="G46" s="1250"/>
      <c r="H46" s="375"/>
      <c r="I46" s="263"/>
      <c r="J46" s="237"/>
    </row>
    <row r="47" spans="1:10" ht="20.100000000000001" customHeight="1">
      <c r="A47" s="201"/>
      <c r="B47" s="370"/>
      <c r="C47" s="265"/>
      <c r="D47" s="378"/>
      <c r="E47" s="1272"/>
      <c r="F47" s="1273"/>
      <c r="G47" s="1274"/>
      <c r="H47" s="374"/>
      <c r="I47" s="263"/>
      <c r="J47" s="237"/>
    </row>
    <row r="48" spans="1:10" ht="20.100000000000001" customHeight="1">
      <c r="A48" s="201"/>
      <c r="B48" s="199" t="s">
        <v>192</v>
      </c>
      <c r="C48" s="267"/>
      <c r="D48" s="267"/>
      <c r="E48" s="267"/>
      <c r="F48" s="267"/>
      <c r="G48" s="267"/>
      <c r="H48" s="268"/>
      <c r="I48" s="269"/>
      <c r="J48" s="244"/>
    </row>
    <row r="49" spans="1:10" ht="20.100000000000001" customHeight="1">
      <c r="A49" s="201"/>
      <c r="B49" s="214"/>
      <c r="C49" s="206" t="s">
        <v>270</v>
      </c>
      <c r="D49" s="270"/>
      <c r="E49" s="270"/>
      <c r="F49" s="270"/>
      <c r="G49" s="270"/>
      <c r="H49" s="271"/>
      <c r="I49" s="272"/>
      <c r="J49" s="244"/>
    </row>
    <row r="50" spans="1:10" ht="20.100000000000001" customHeight="1">
      <c r="A50" s="201"/>
      <c r="B50" s="234"/>
      <c r="C50" s="245"/>
      <c r="D50" s="273"/>
      <c r="E50" s="1258"/>
      <c r="F50" s="1259"/>
      <c r="G50" s="1260"/>
      <c r="H50" s="274"/>
      <c r="I50" s="1262">
        <f>SUM(H50:H55)</f>
        <v>0</v>
      </c>
      <c r="J50" s="1251"/>
    </row>
    <row r="51" spans="1:10" ht="20.100000000000001" customHeight="1">
      <c r="A51" s="201"/>
      <c r="B51" s="234"/>
      <c r="C51" s="245"/>
      <c r="D51" s="275"/>
      <c r="E51" s="1252"/>
      <c r="F51" s="1253"/>
      <c r="G51" s="1254"/>
      <c r="H51" s="276"/>
      <c r="I51" s="1263"/>
      <c r="J51" s="1251"/>
    </row>
    <row r="52" spans="1:10" ht="20.100000000000001" customHeight="1">
      <c r="A52" s="201"/>
      <c r="B52" s="234"/>
      <c r="C52" s="245"/>
      <c r="D52" s="275"/>
      <c r="E52" s="1252"/>
      <c r="F52" s="1253"/>
      <c r="G52" s="1254"/>
      <c r="H52" s="276"/>
      <c r="I52" s="1263"/>
      <c r="J52" s="1251"/>
    </row>
    <row r="53" spans="1:10" ht="20.100000000000001" customHeight="1">
      <c r="A53" s="201"/>
      <c r="B53" s="234"/>
      <c r="C53" s="245"/>
      <c r="D53" s="275"/>
      <c r="E53" s="1252"/>
      <c r="F53" s="1253"/>
      <c r="G53" s="1254"/>
      <c r="H53" s="276"/>
      <c r="I53" s="1263"/>
      <c r="J53" s="1251"/>
    </row>
    <row r="54" spans="1:10" ht="20.100000000000001" customHeight="1">
      <c r="A54" s="201"/>
      <c r="B54" s="234"/>
      <c r="C54" s="245"/>
      <c r="D54" s="275"/>
      <c r="E54" s="1252"/>
      <c r="F54" s="1253"/>
      <c r="G54" s="1254"/>
      <c r="H54" s="276"/>
      <c r="I54" s="1263"/>
      <c r="J54" s="1251"/>
    </row>
    <row r="55" spans="1:10" ht="20.100000000000001" customHeight="1">
      <c r="A55" s="201"/>
      <c r="B55" s="234"/>
      <c r="C55" s="277"/>
      <c r="D55" s="278"/>
      <c r="E55" s="1255"/>
      <c r="F55" s="1256"/>
      <c r="G55" s="1257"/>
      <c r="H55" s="279"/>
      <c r="I55" s="1264"/>
      <c r="J55" s="1251"/>
    </row>
    <row r="56" spans="1:10" ht="20.100000000000001" customHeight="1">
      <c r="A56" s="201"/>
      <c r="B56" s="1261"/>
      <c r="C56" s="208" t="s">
        <v>271</v>
      </c>
      <c r="D56" s="280"/>
      <c r="E56" s="231"/>
      <c r="F56" s="231"/>
      <c r="G56" s="231"/>
      <c r="H56" s="281"/>
      <c r="I56" s="282"/>
      <c r="J56" s="1212" t="s">
        <v>506</v>
      </c>
    </row>
    <row r="57" spans="1:10" ht="20.100000000000001" customHeight="1">
      <c r="A57" s="201"/>
      <c r="B57" s="1261"/>
      <c r="C57" s="235"/>
      <c r="D57" s="273"/>
      <c r="E57" s="1258"/>
      <c r="F57" s="1259"/>
      <c r="G57" s="1260"/>
      <c r="H57" s="283"/>
      <c r="I57" s="1262">
        <f>SUM(H57:H61)</f>
        <v>0</v>
      </c>
      <c r="J57" s="1212"/>
    </row>
    <row r="58" spans="1:10" ht="20.100000000000001" customHeight="1">
      <c r="A58" s="201"/>
      <c r="B58" s="1261"/>
      <c r="C58" s="235"/>
      <c r="D58" s="275"/>
      <c r="E58" s="1252"/>
      <c r="F58" s="1253"/>
      <c r="G58" s="1254"/>
      <c r="H58" s="284"/>
      <c r="I58" s="1263"/>
    </row>
    <row r="59" spans="1:10" ht="20.100000000000001" customHeight="1">
      <c r="A59" s="201"/>
      <c r="B59" s="1261"/>
      <c r="C59" s="235"/>
      <c r="D59" s="275"/>
      <c r="E59" s="1252"/>
      <c r="F59" s="1253"/>
      <c r="G59" s="1254"/>
      <c r="H59" s="284"/>
      <c r="I59" s="1263"/>
    </row>
    <row r="60" spans="1:10" ht="20.100000000000001" customHeight="1">
      <c r="A60" s="201"/>
      <c r="B60" s="1261"/>
      <c r="C60" s="235"/>
      <c r="D60" s="275"/>
      <c r="E60" s="1252"/>
      <c r="F60" s="1253"/>
      <c r="G60" s="1254"/>
      <c r="H60" s="284"/>
      <c r="I60" s="1263"/>
    </row>
    <row r="61" spans="1:10" ht="20.100000000000001" customHeight="1">
      <c r="A61" s="201"/>
      <c r="B61" s="1261"/>
      <c r="C61" s="285"/>
      <c r="D61" s="278"/>
      <c r="E61" s="1255"/>
      <c r="F61" s="1256"/>
      <c r="G61" s="1257"/>
      <c r="H61" s="286"/>
      <c r="I61" s="1264"/>
    </row>
    <row r="62" spans="1:10" ht="20.100000000000001" customHeight="1">
      <c r="A62" s="201"/>
      <c r="B62" s="234"/>
      <c r="C62" s="208" t="s">
        <v>272</v>
      </c>
      <c r="D62" s="280"/>
      <c r="E62" s="231"/>
      <c r="F62" s="231"/>
      <c r="G62" s="231"/>
      <c r="H62" s="281"/>
      <c r="I62" s="272"/>
    </row>
    <row r="63" spans="1:10" ht="20.100000000000001" customHeight="1">
      <c r="A63" s="201"/>
      <c r="B63" s="234"/>
      <c r="C63" s="245"/>
      <c r="D63" s="273"/>
      <c r="E63" s="1258"/>
      <c r="F63" s="1259"/>
      <c r="G63" s="1260"/>
      <c r="H63" s="283"/>
      <c r="I63" s="1262">
        <f>SUM(H63:H67)</f>
        <v>0</v>
      </c>
      <c r="J63" s="1293"/>
    </row>
    <row r="64" spans="1:10" ht="20.100000000000001" customHeight="1">
      <c r="A64" s="201"/>
      <c r="B64" s="234"/>
      <c r="C64" s="245"/>
      <c r="D64" s="275"/>
      <c r="E64" s="1252"/>
      <c r="F64" s="1253"/>
      <c r="G64" s="1254"/>
      <c r="H64" s="284"/>
      <c r="I64" s="1263"/>
      <c r="J64" s="1293"/>
    </row>
    <row r="65" spans="1:10" ht="20.100000000000001" customHeight="1">
      <c r="A65" s="201"/>
      <c r="B65" s="234"/>
      <c r="C65" s="245"/>
      <c r="D65" s="275"/>
      <c r="E65" s="1252"/>
      <c r="F65" s="1253"/>
      <c r="G65" s="1254"/>
      <c r="H65" s="284"/>
      <c r="I65" s="1263"/>
      <c r="J65" s="1293"/>
    </row>
    <row r="66" spans="1:10" ht="20.100000000000001" customHeight="1">
      <c r="A66" s="201"/>
      <c r="B66" s="234"/>
      <c r="C66" s="245"/>
      <c r="D66" s="275"/>
      <c r="E66" s="1252"/>
      <c r="F66" s="1253"/>
      <c r="G66" s="1254"/>
      <c r="H66" s="284"/>
      <c r="I66" s="1263"/>
      <c r="J66" s="1293"/>
    </row>
    <row r="67" spans="1:10" ht="20.100000000000001" customHeight="1">
      <c r="A67" s="201"/>
      <c r="B67" s="234"/>
      <c r="C67" s="277"/>
      <c r="D67" s="278"/>
      <c r="E67" s="1255"/>
      <c r="F67" s="1256"/>
      <c r="G67" s="1257"/>
      <c r="H67" s="286"/>
      <c r="I67" s="1264"/>
      <c r="J67" s="1293"/>
    </row>
    <row r="68" spans="1:10" ht="20.100000000000001" customHeight="1">
      <c r="A68" s="201"/>
      <c r="B68" s="234"/>
      <c r="C68" s="208" t="s">
        <v>273</v>
      </c>
      <c r="D68" s="280"/>
      <c r="E68" s="1268"/>
      <c r="F68" s="1268"/>
      <c r="G68" s="1268"/>
      <c r="H68" s="281"/>
      <c r="I68" s="287"/>
      <c r="J68" s="1293"/>
    </row>
    <row r="69" spans="1:10" ht="20.100000000000001" customHeight="1">
      <c r="A69" s="201"/>
      <c r="B69" s="234"/>
      <c r="C69" s="235"/>
      <c r="D69" s="273"/>
      <c r="E69" s="1258"/>
      <c r="F69" s="1259"/>
      <c r="G69" s="1260"/>
      <c r="H69" s="283"/>
      <c r="I69" s="1262">
        <f>SUM(H69:H72)</f>
        <v>0</v>
      </c>
      <c r="J69" s="1251"/>
    </row>
    <row r="70" spans="1:10" ht="20.100000000000001" customHeight="1">
      <c r="A70" s="201"/>
      <c r="B70" s="234"/>
      <c r="C70" s="235"/>
      <c r="D70" s="275"/>
      <c r="E70" s="1252"/>
      <c r="F70" s="1253"/>
      <c r="G70" s="1254"/>
      <c r="H70" s="284"/>
      <c r="I70" s="1263"/>
      <c r="J70" s="1251"/>
    </row>
    <row r="71" spans="1:10" ht="20.100000000000001" customHeight="1">
      <c r="A71" s="201"/>
      <c r="B71" s="234"/>
      <c r="C71" s="235"/>
      <c r="D71" s="275"/>
      <c r="E71" s="1252"/>
      <c r="F71" s="1253"/>
      <c r="G71" s="1254"/>
      <c r="H71" s="284"/>
      <c r="I71" s="1263"/>
      <c r="J71" s="1251"/>
    </row>
    <row r="72" spans="1:10" ht="20.100000000000001" customHeight="1">
      <c r="A72" s="201"/>
      <c r="B72" s="234"/>
      <c r="C72" s="285"/>
      <c r="D72" s="278"/>
      <c r="E72" s="1255"/>
      <c r="F72" s="1256"/>
      <c r="G72" s="1257"/>
      <c r="H72" s="286"/>
      <c r="I72" s="1264"/>
      <c r="J72" s="1251"/>
    </row>
    <row r="73" spans="1:10" ht="20.100000000000001" customHeight="1">
      <c r="A73" s="201"/>
      <c r="B73" s="234"/>
      <c r="C73" s="206" t="s">
        <v>274</v>
      </c>
      <c r="D73" s="280"/>
      <c r="E73" s="231"/>
      <c r="F73" s="231"/>
      <c r="G73" s="231"/>
      <c r="H73" s="281"/>
      <c r="I73" s="272"/>
      <c r="J73" s="1213" t="s">
        <v>508</v>
      </c>
    </row>
    <row r="74" spans="1:10" ht="20.100000000000001" customHeight="1">
      <c r="A74" s="201"/>
      <c r="B74" s="234"/>
      <c r="C74" s="235"/>
      <c r="D74" s="273"/>
      <c r="E74" s="1258"/>
      <c r="F74" s="1259"/>
      <c r="G74" s="1260"/>
      <c r="H74" s="283"/>
      <c r="I74" s="1262">
        <f>SUM(H74:H78)</f>
        <v>0</v>
      </c>
      <c r="J74" s="1213"/>
    </row>
    <row r="75" spans="1:10" ht="20.100000000000001" customHeight="1">
      <c r="A75" s="201"/>
      <c r="B75" s="234"/>
      <c r="C75" s="235"/>
      <c r="D75" s="275"/>
      <c r="E75" s="1252"/>
      <c r="F75" s="1253"/>
      <c r="G75" s="1254"/>
      <c r="H75" s="284"/>
      <c r="I75" s="1263"/>
    </row>
    <row r="76" spans="1:10" ht="20.100000000000001" customHeight="1">
      <c r="A76" s="201"/>
      <c r="B76" s="234"/>
      <c r="C76" s="235"/>
      <c r="D76" s="275"/>
      <c r="E76" s="1252"/>
      <c r="F76" s="1253"/>
      <c r="G76" s="1254"/>
      <c r="H76" s="284"/>
      <c r="I76" s="1263"/>
    </row>
    <row r="77" spans="1:10" ht="20.100000000000001" customHeight="1">
      <c r="A77" s="201"/>
      <c r="B77" s="234"/>
      <c r="C77" s="235"/>
      <c r="D77" s="275"/>
      <c r="E77" s="1252"/>
      <c r="F77" s="1253"/>
      <c r="G77" s="1254"/>
      <c r="H77" s="284"/>
      <c r="I77" s="1263"/>
    </row>
    <row r="78" spans="1:10" ht="20.100000000000001" customHeight="1" thickBot="1">
      <c r="A78" s="288"/>
      <c r="B78" s="289"/>
      <c r="C78" s="290"/>
      <c r="D78" s="291"/>
      <c r="E78" s="1279"/>
      <c r="F78" s="1280"/>
      <c r="G78" s="1281"/>
      <c r="H78" s="292"/>
      <c r="I78" s="1278"/>
    </row>
  </sheetData>
  <mergeCells count="79">
    <mergeCell ref="D43:G43"/>
    <mergeCell ref="F38:G38"/>
    <mergeCell ref="F39:G39"/>
    <mergeCell ref="J19:J43"/>
    <mergeCell ref="E3:G3"/>
    <mergeCell ref="E4:G4"/>
    <mergeCell ref="E5:G5"/>
    <mergeCell ref="E6:G6"/>
    <mergeCell ref="A13:D13"/>
    <mergeCell ref="C24:D24"/>
    <mergeCell ref="E24:G24"/>
    <mergeCell ref="E12:G12"/>
    <mergeCell ref="C7:D7"/>
    <mergeCell ref="C8:D8"/>
    <mergeCell ref="C9:D9"/>
    <mergeCell ref="C10:D10"/>
    <mergeCell ref="C6:D6"/>
    <mergeCell ref="E22:G22"/>
    <mergeCell ref="J69:J72"/>
    <mergeCell ref="E7:G7"/>
    <mergeCell ref="E8:G8"/>
    <mergeCell ref="E9:G9"/>
    <mergeCell ref="E10:G10"/>
    <mergeCell ref="J63:J68"/>
    <mergeCell ref="E64:G64"/>
    <mergeCell ref="E65:G65"/>
    <mergeCell ref="E66:G66"/>
    <mergeCell ref="E67:G67"/>
    <mergeCell ref="E70:G70"/>
    <mergeCell ref="E71:G71"/>
    <mergeCell ref="E72:G72"/>
    <mergeCell ref="E69:G69"/>
    <mergeCell ref="E68:G68"/>
    <mergeCell ref="E63:G63"/>
    <mergeCell ref="I63:I67"/>
    <mergeCell ref="I69:I72"/>
    <mergeCell ref="I74:I78"/>
    <mergeCell ref="E75:G75"/>
    <mergeCell ref="E76:G76"/>
    <mergeCell ref="E78:G78"/>
    <mergeCell ref="E74:G74"/>
    <mergeCell ref="E77:G77"/>
    <mergeCell ref="B56:B61"/>
    <mergeCell ref="E57:G57"/>
    <mergeCell ref="I57:I61"/>
    <mergeCell ref="H24:I24"/>
    <mergeCell ref="I50:I55"/>
    <mergeCell ref="D40:F40"/>
    <mergeCell ref="C44:D44"/>
    <mergeCell ref="E47:G47"/>
    <mergeCell ref="E58:G58"/>
    <mergeCell ref="E59:G59"/>
    <mergeCell ref="E60:G60"/>
    <mergeCell ref="E61:G61"/>
    <mergeCell ref="E52:G52"/>
    <mergeCell ref="E51:G51"/>
    <mergeCell ref="D41:G41"/>
    <mergeCell ref="D42:G42"/>
    <mergeCell ref="J50:J55"/>
    <mergeCell ref="E53:G53"/>
    <mergeCell ref="E54:G54"/>
    <mergeCell ref="E55:G55"/>
    <mergeCell ref="E50:G50"/>
    <mergeCell ref="J56:J57"/>
    <mergeCell ref="J73:J74"/>
    <mergeCell ref="H15:I15"/>
    <mergeCell ref="H16:I16"/>
    <mergeCell ref="E16:G16"/>
    <mergeCell ref="E17:I17"/>
    <mergeCell ref="E18:G18"/>
    <mergeCell ref="E19:G19"/>
    <mergeCell ref="E21:G21"/>
    <mergeCell ref="H20:H21"/>
    <mergeCell ref="I20:I21"/>
    <mergeCell ref="H18:I18"/>
    <mergeCell ref="E20:G20"/>
    <mergeCell ref="E23:G23"/>
    <mergeCell ref="E45:G45"/>
    <mergeCell ref="E46:G46"/>
  </mergeCells>
  <phoneticPr fontId="8"/>
  <conditionalFormatting sqref="D38:H39">
    <cfRule type="expression" dxfId="111" priority="1" stopIfTrue="1">
      <formula>$G$4=TRUE</formula>
    </cfRule>
  </conditionalFormatting>
  <conditionalFormatting sqref="H26:H43 D38:H39 E16:I17 H18:H19 E18:E23 H20:I20 H22:I23 D26:G37 D40 G40">
    <cfRule type="expression" dxfId="110" priority="2" stopIfTrue="1">
      <formula>$E$16="○"</formula>
    </cfRule>
  </conditionalFormatting>
  <dataValidations count="11">
    <dataValidation allowBlank="1" showInputMessage="1" showErrorMessage="1" prompt="会場の席数に関する備考欄" sqref="H18" xr:uid="{00000000-0002-0000-0800-000000000000}"/>
    <dataValidation type="custom" allowBlank="1" showInputMessage="1" showErrorMessage="1" errorTitle="入場料収入は別紙に記載" error="入場料収入を別紙に記載する際はこちらへの入力をお控えください。" sqref="G26:G37 G40 D26:E37" xr:uid="{00000000-0002-0000-0800-000001000000}">
      <formula1>$E$16=""</formula1>
    </dataValidation>
    <dataValidation type="whole" operator="lessThanOrEqual" allowBlank="1" showInputMessage="1" showErrorMessage="1" errorTitle="割引額について" error="割引額はマイナスで御記入ください。" sqref="H42" xr:uid="{00000000-0002-0000-0800-000002000000}">
      <formula1>0</formula1>
    </dataValidation>
    <dataValidation type="list" allowBlank="1" showInputMessage="1" showErrorMessage="1" sqref="E16:G16" xr:uid="{00000000-0002-0000-0800-000004000000}">
      <formula1>"○"</formula1>
    </dataValidation>
    <dataValidation type="whole" operator="greaterThanOrEqual" allowBlank="1" showInputMessage="1" showErrorMessage="1" sqref="H50:H78" xr:uid="{00000000-0002-0000-0800-000005000000}">
      <formula1>0</formula1>
    </dataValidation>
    <dataValidation type="custom" allowBlank="1" showInputMessage="1" showErrorMessage="1" errorTitle="複数会場" error="複数会場の場合は別紙にご記入ください。" sqref="F26:F37" xr:uid="{00000000-0002-0000-0800-000006000000}">
      <formula1>#REF!="一会場"</formula1>
    </dataValidation>
    <dataValidation imeMode="halfAlpha" allowBlank="1" showInputMessage="1" showErrorMessage="1" sqref="I79:I65511 I12:I14" xr:uid="{00000000-0002-0000-0800-000007000000}"/>
    <dataValidation imeMode="hiragana" allowBlank="1" showInputMessage="1" showErrorMessage="1" sqref="D38:F39 H38:H39 J19" xr:uid="{4649BDE3-F8DF-4914-86EB-D03B4E6A6826}"/>
    <dataValidation imeMode="off" allowBlank="1" showInputMessage="1" showErrorMessage="1" sqref="H38:H39 E38:E39 F38" xr:uid="{4375524D-A492-40B7-88B2-786262894926}"/>
    <dataValidation type="whole" operator="greaterThanOrEqual" allowBlank="1" showInputMessage="1" showErrorMessage="1" errorTitle="入力エラー" error="整数でご入力ください" prompt="数字のみ入力" sqref="E18:G18 E19:G19" xr:uid="{1C2B5E04-7703-4A60-B117-DD0C0567157A}">
      <formula1>0</formula1>
    </dataValidation>
    <dataValidation type="custom" allowBlank="1" showInputMessage="1" showErrorMessage="1" errorTitle="複数会場" error="複数会場の場合は別紙にご記入ください。" prompt="数字のみ入力" sqref="E21:G21" xr:uid="{4F41F3FE-F67F-4BA1-A868-99F84A39FA5D}">
      <formula1>$E$15="一会場"</formula1>
    </dataValidation>
  </dataValidations>
  <pageMargins left="1.1023622047244095" right="0.70866141732283472" top="0.39370078740157483" bottom="0.39370078740157483" header="0" footer="0.19685039370078741"/>
  <pageSetup paperSize="9" scale="50" orientation="portrait" r:id="rId1"/>
  <headerFooter scaleWithDoc="0" alignWithMargins="0">
    <oddFooter>&amp;R&amp;"ＭＳ ゴシック,標準"&amp;12整理番号：（事務局記入欄）</oddFooter>
  </headerFooter>
  <rowBreaks count="1" manualBreakCount="1">
    <brk id="61" max="8"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26</vt:i4>
      </vt:variant>
    </vt:vector>
  </HeadingPairs>
  <TitlesOfParts>
    <vt:vector size="39" baseType="lpstr">
      <vt:lpstr>はじめにお読みください</vt:lpstr>
      <vt:lpstr>交付申請書総表貼り付け欄</vt:lpstr>
      <vt:lpstr>総表</vt:lpstr>
      <vt:lpstr>個表A (1)</vt:lpstr>
      <vt:lpstr>個表A (2)</vt:lpstr>
      <vt:lpstr>個表B</vt:lpstr>
      <vt:lpstr>支出決算書</vt:lpstr>
      <vt:lpstr>【非表示】経費一覧</vt:lpstr>
      <vt:lpstr>収入</vt:lpstr>
      <vt:lpstr>別紙入場料詳細</vt:lpstr>
      <vt:lpstr>【非表示】分野・ジャンル</vt:lpstr>
      <vt:lpstr>別紙2 当日来場者数内訳</vt:lpstr>
      <vt:lpstr>支払申請書</vt:lpstr>
      <vt:lpstr>【非表示】経費一覧!Print_Area</vt:lpstr>
      <vt:lpstr>'個表A (1)'!Print_Area</vt:lpstr>
      <vt:lpstr>'個表A (2)'!Print_Area</vt:lpstr>
      <vt:lpstr>個表B!Print_Area</vt:lpstr>
      <vt:lpstr>交付申請書総表貼り付け欄!Print_Area</vt:lpstr>
      <vt:lpstr>支出決算書!Print_Area</vt:lpstr>
      <vt:lpstr>支払申請書!Print_Area</vt:lpstr>
      <vt:lpstr>収入!Print_Area</vt:lpstr>
      <vt:lpstr>総表!Print_Area</vt:lpstr>
      <vt:lpstr>'別紙2 当日来場者数内訳'!Print_Area</vt:lpstr>
      <vt:lpstr>別紙入場料詳細!Print_Area</vt:lpstr>
      <vt:lpstr>支出決算書!Print_Titles</vt:lpstr>
      <vt:lpstr>収入!Print_Titles</vt:lpstr>
      <vt:lpstr>'別紙2 当日来場者数内訳'!Print_Titles</vt:lpstr>
      <vt:lpstr>演劇</vt:lpstr>
      <vt:lpstr>応募分野</vt:lpstr>
      <vt:lpstr>音楽</vt:lpstr>
      <vt:lpstr>音楽費</vt:lpstr>
      <vt:lpstr>会場費・舞台費・運搬費</vt:lpstr>
      <vt:lpstr>謝金・旅費・宣伝費等</vt:lpstr>
      <vt:lpstr>出演費・音楽費・文芸費</vt:lpstr>
      <vt:lpstr>助成対象外経費</vt:lpstr>
      <vt:lpstr>大衆芸能</vt:lpstr>
      <vt:lpstr>伝統芸能</vt:lpstr>
      <vt:lpstr>舞踊</vt:lpstr>
      <vt:lpstr>旅費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日本芸術文化振興会</dc:creator>
  <cp:lastModifiedBy>ariyama serino</cp:lastModifiedBy>
  <cp:lastPrinted>2024-06-20T07:33:36Z</cp:lastPrinted>
  <dcterms:created xsi:type="dcterms:W3CDTF">2020-08-12T01:57:30Z</dcterms:created>
  <dcterms:modified xsi:type="dcterms:W3CDTF">2024-10-25T00:53:48Z</dcterms:modified>
</cp:coreProperties>
</file>