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6年度\映画製作\03_申請書（様式第4号）\第２回\"/>
    </mc:Choice>
  </mc:AlternateContent>
  <xr:revisionPtr revIDLastSave="0" documentId="13_ncr:1_{7922A5B2-0FEC-4B50-A45E-0039E4D0179E}" xr6:coauthVersionLast="47" xr6:coauthVersionMax="47" xr10:uidLastSave="{00000000-0000-0000-0000-000000000000}"/>
  <bookViews>
    <workbookView xWindow="-120" yWindow="-120" windowWidth="29040" windowHeight="15840" tabRatio="844" firstSheet="4" activeTab="5"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上映・配給、頒布計画書" sheetId="59" r:id="rId11"/>
    <sheet name="変更理由書" sheetId="60" r:id="rId12"/>
  </sheets>
  <externalReferences>
    <externalReference r:id="rId13"/>
    <externalReference r:id="rId14"/>
    <externalReference r:id="rId15"/>
    <externalReference r:id="rId16"/>
    <externalReference r:id="rId17"/>
  </externalReferences>
  <definedNames>
    <definedName name="_xlnm._FilterDatabase" localSheetId="7" hidden="1">支出!$A$18:$AT$84</definedName>
    <definedName name="_xlnm._FilterDatabase" localSheetId="6" hidden="1">収入!$A$15:$N$15</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#REF!</definedName>
    <definedName name="《不明要件》" localSheetId="2">'《非表示》チェック表(アニメ映画)'!$O$6:$O$12</definedName>
    <definedName name="《不明要件》" localSheetId="1">'《非表示》チェック表(記録映画)'!$O$6:$O$12</definedName>
    <definedName name="《不明要件》" localSheetId="10">#REF!</definedName>
    <definedName name="《不明要件》" localSheetId="11">#REF!</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9">キャスト費内訳!$A$1:$J$47</definedName>
    <definedName name="_xlnm.Print_Area" localSheetId="8">スタッフ費内訳!$A$1:$K$58</definedName>
    <definedName name="_xlnm.Print_Area" localSheetId="5">個表!$B$1:$P$92</definedName>
    <definedName name="_xlnm.Print_Area" localSheetId="7">支出!$B$1:$Q$102</definedName>
    <definedName name="_xlnm.Print_Area" localSheetId="6">収入!$A$1:$G$47</definedName>
    <definedName name="_xlnm.Print_Area" localSheetId="10">'上映・配給、頒布計画書'!$A$1:$J$25</definedName>
    <definedName name="_xlnm.Print_Area" localSheetId="4">総表!$A$1:$J$49</definedName>
    <definedName name="_xlnm.Print_Area" localSheetId="11">変更理由書!$A$1:$L$38</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支出!$AD$16</definedName>
    <definedName name="シナリオハンティング費">支出!$AB$16:$AB$20</definedName>
    <definedName name="スタッフ人件費">支出!$AC$16</definedName>
    <definedName name="スタッフ費・キャスト費" localSheetId="10">[1]支出!$R$16:$R$17</definedName>
    <definedName name="スタッフ費・キャスト費" localSheetId="11">[2]支出!$R$16:$R$17</definedName>
    <definedName name="スタッフ費・キャスト費">支出!$X$16:$X$17</definedName>
    <definedName name="バリアフリー字幕制作費" localSheetId="10">[1]支出!$AK$15</definedName>
    <definedName name="バリアフリー字幕制作費" localSheetId="11">[2]支出!$AK$15</definedName>
    <definedName name="バリアフリー字幕制作費">支出!$AQ$15</definedName>
    <definedName name="ロケーションハンティング費">支出!$AH$16:$AH$22</definedName>
    <definedName name="ロケーション費">支出!$AI$16:$AI$24</definedName>
    <definedName name="印刷費">#REF!</definedName>
    <definedName name="運搬費">#REF!</definedName>
    <definedName name="映像媒体費">支出!$AE$16:$AE$18</definedName>
    <definedName name="応募分野">[3]【非表示】分野・ジャンル!$A$1:$E$1</definedName>
    <definedName name="音楽費" localSheetId="11">#REF!</definedName>
    <definedName name="音楽費">支出!$AL$16:$AL$23</definedName>
    <definedName name="音声ガイド制作費" localSheetId="10">[1]支出!$AL$15</definedName>
    <definedName name="音声ガイド制作費" localSheetId="11">[2]支出!$AL$15</definedName>
    <definedName name="音声ガイド制作費">支出!$AR$15</definedName>
    <definedName name="会場費">[3]【非表示】経費一覧!$C$55:$C$56</definedName>
    <definedName name="活動区分">[4]総表!$N$1:$R$1</definedName>
    <definedName name="感染症対策経費">[5]支出!$R$14:$R$18</definedName>
    <definedName name="企画脚本費">支出!$AA$16:$AA$20</definedName>
    <definedName name="記録映画">総表!$O$18:$T$18</definedName>
    <definedName name="記録費">#REF!</definedName>
    <definedName name="稽古費">[3]【非表示】経費一覧!$C$2:$C$3</definedName>
    <definedName name="劇映画">総表!$O$15:$P$15</definedName>
    <definedName name="原作使用料">支出!$AA$17:$AA$20</definedName>
    <definedName name="航空・列車運賃の特別料金">支出!$AT$16:$AT$18</definedName>
    <definedName name="撮影費">支出!$AF$16:$AF$19</definedName>
    <definedName name="仕上費">支出!$AO$16:$AO$20</definedName>
    <definedName name="資料等購入費・作成費等">#REF!</definedName>
    <definedName name="謝金">#REF!</definedName>
    <definedName name="謝金・旅費・宣伝費等">#REF!</definedName>
    <definedName name="出演費">#REF!</definedName>
    <definedName name="出演費・音楽費・文芸費">#REF!</definedName>
    <definedName name="助成対象外経費" localSheetId="10">[1]支出!$T$16:$T$17</definedName>
    <definedName name="助成対象外経費" localSheetId="11">[2]支出!$T$16:$T$17</definedName>
    <definedName name="助成対象外経費">支出!$Z$16:$Z$17</definedName>
    <definedName name="照明費">支出!$AG$16:$AG$19</definedName>
    <definedName name="新型コロナウイルス感染症対策経費">支出!$AP$15</definedName>
    <definedName name="製作企画費">支出!$W$16:$W$17</definedName>
    <definedName name="製作発表に係る経費">支出!$AS$16:$AS$18</definedName>
    <definedName name="製作費">支出!$Y$16:$Y$26</definedName>
    <definedName name="宣伝費">#REF!</definedName>
    <definedName name="通信費">#REF!</definedName>
    <definedName name="特殊撮影費">支出!$AK$16:$AK$21</definedName>
    <definedName name="美術費">支出!$AJ$16:$AJ$20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#REF!</definedName>
    <definedName name="舞台費">#REF!</definedName>
    <definedName name="舞台費・運搬費">#REF!</definedName>
    <definedName name="文芸費">#REF!</definedName>
    <definedName name="編集費">支出!$AN$16:$AN$19</definedName>
    <definedName name="旅費" localSheetId="11">#REF!</definedName>
    <definedName name="旅費">支出!$AB$17:$AB$20</definedName>
    <definedName name="録音費">支出!$AM$16:$AM$21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59" l="1"/>
  <c r="D11" i="59"/>
  <c r="J9" i="59"/>
  <c r="C9" i="59"/>
  <c r="J8" i="59"/>
  <c r="I8" i="59"/>
  <c r="H8" i="59"/>
  <c r="F8" i="59"/>
  <c r="C8" i="59"/>
  <c r="D13" i="60"/>
  <c r="H11" i="60"/>
  <c r="H10" i="60"/>
  <c r="H9" i="60"/>
  <c r="C6" i="59"/>
  <c r="G5" i="59"/>
  <c r="M37" i="36"/>
  <c r="M19" i="36"/>
  <c r="K43" i="40" l="1"/>
  <c r="I35" i="36" s="1"/>
  <c r="P35" i="36" s="1"/>
  <c r="J43" i="40"/>
  <c r="I34" i="36" s="1"/>
  <c r="K54" i="39"/>
  <c r="I32" i="36" s="1"/>
  <c r="P32" i="36" s="1"/>
  <c r="J54" i="39"/>
  <c r="I31" i="36" s="1"/>
  <c r="N31" i="36" s="1"/>
  <c r="G8" i="36"/>
  <c r="S95" i="36"/>
  <c r="S96" i="36"/>
  <c r="S97" i="36"/>
  <c r="S98" i="36"/>
  <c r="S99" i="36"/>
  <c r="S100" i="36"/>
  <c r="S94" i="36"/>
  <c r="R95" i="36"/>
  <c r="R96" i="36"/>
  <c r="R97" i="36"/>
  <c r="R98" i="36"/>
  <c r="R99" i="36"/>
  <c r="R100" i="36"/>
  <c r="R94" i="36"/>
  <c r="R87" i="36"/>
  <c r="S87" i="36"/>
  <c r="S88" i="36"/>
  <c r="S89" i="36"/>
  <c r="S90" i="36"/>
  <c r="S91" i="36"/>
  <c r="S92" i="36"/>
  <c r="S86" i="36"/>
  <c r="R88" i="36"/>
  <c r="R89" i="36"/>
  <c r="R90" i="36"/>
  <c r="R91" i="36"/>
  <c r="R92" i="36"/>
  <c r="R86" i="36"/>
  <c r="S38" i="36"/>
  <c r="S39" i="36"/>
  <c r="S40" i="36"/>
  <c r="S41" i="36"/>
  <c r="S42" i="36"/>
  <c r="S43" i="36"/>
  <c r="S44" i="36"/>
  <c r="S45" i="36"/>
  <c r="S46" i="36"/>
  <c r="S47" i="36"/>
  <c r="S48" i="36"/>
  <c r="S49" i="36"/>
  <c r="S50" i="36"/>
  <c r="S51" i="36"/>
  <c r="S52" i="36"/>
  <c r="S53" i="36"/>
  <c r="S54" i="36"/>
  <c r="S55" i="36"/>
  <c r="S56" i="36"/>
  <c r="S57" i="36"/>
  <c r="S58" i="36"/>
  <c r="S59" i="36"/>
  <c r="S60" i="36"/>
  <c r="S61" i="36"/>
  <c r="S62" i="36"/>
  <c r="S63" i="36"/>
  <c r="S64" i="36"/>
  <c r="S65" i="36"/>
  <c r="S66" i="36"/>
  <c r="S67" i="36"/>
  <c r="S68" i="36"/>
  <c r="S69" i="36"/>
  <c r="S70" i="36"/>
  <c r="S71" i="36"/>
  <c r="S72" i="36"/>
  <c r="S73" i="36"/>
  <c r="S74" i="36"/>
  <c r="S75" i="36"/>
  <c r="S76" i="36"/>
  <c r="S77" i="36"/>
  <c r="S78" i="36"/>
  <c r="S79" i="36"/>
  <c r="S80" i="36"/>
  <c r="S81" i="36"/>
  <c r="S82" i="36"/>
  <c r="S83" i="36"/>
  <c r="S84" i="36"/>
  <c r="S37" i="36"/>
  <c r="R38" i="36"/>
  <c r="R39" i="36"/>
  <c r="R40" i="36"/>
  <c r="R41" i="36"/>
  <c r="R42" i="36"/>
  <c r="R43" i="36"/>
  <c r="R44" i="36"/>
  <c r="R45" i="36"/>
  <c r="R46" i="36"/>
  <c r="R47" i="36"/>
  <c r="R48" i="36"/>
  <c r="R49" i="36"/>
  <c r="R50" i="36"/>
  <c r="R51" i="36"/>
  <c r="R52" i="36"/>
  <c r="R53" i="36"/>
  <c r="R54" i="36"/>
  <c r="R55" i="36"/>
  <c r="R56" i="36"/>
  <c r="R57" i="36"/>
  <c r="R58" i="36"/>
  <c r="R59" i="36"/>
  <c r="R60" i="36"/>
  <c r="R61" i="36"/>
  <c r="R62" i="36"/>
  <c r="R63" i="36"/>
  <c r="R64" i="36"/>
  <c r="R65" i="36"/>
  <c r="R66" i="36"/>
  <c r="R67" i="36"/>
  <c r="R68" i="36"/>
  <c r="R69" i="36"/>
  <c r="R70" i="36"/>
  <c r="R71" i="36"/>
  <c r="R72" i="36"/>
  <c r="R73" i="36"/>
  <c r="R74" i="36"/>
  <c r="R75" i="36"/>
  <c r="R76" i="36"/>
  <c r="R77" i="36"/>
  <c r="R78" i="36"/>
  <c r="R79" i="36"/>
  <c r="R80" i="36"/>
  <c r="R81" i="36"/>
  <c r="R82" i="36"/>
  <c r="R83" i="36"/>
  <c r="R84" i="36"/>
  <c r="R37" i="36"/>
  <c r="S31" i="36"/>
  <c r="S32" i="36"/>
  <c r="S33" i="36"/>
  <c r="S34" i="36"/>
  <c r="S35" i="36"/>
  <c r="S30" i="36"/>
  <c r="S20" i="36"/>
  <c r="S21" i="36"/>
  <c r="S22" i="36"/>
  <c r="S23" i="36"/>
  <c r="S24" i="36"/>
  <c r="S25" i="36"/>
  <c r="S26" i="36"/>
  <c r="S27" i="36"/>
  <c r="S28" i="36"/>
  <c r="R19" i="36"/>
  <c r="S19" i="36"/>
  <c r="R31" i="36"/>
  <c r="R32" i="36"/>
  <c r="R33" i="36"/>
  <c r="R34" i="36"/>
  <c r="R35" i="36"/>
  <c r="R30" i="36"/>
  <c r="R20" i="36"/>
  <c r="R21" i="36"/>
  <c r="R22" i="36"/>
  <c r="R23" i="36"/>
  <c r="R24" i="36"/>
  <c r="R25" i="36"/>
  <c r="R26" i="36"/>
  <c r="R27" i="36"/>
  <c r="R28" i="36"/>
  <c r="M94" i="36"/>
  <c r="G12" i="36" s="1"/>
  <c r="J40" i="12" s="1"/>
  <c r="M86" i="36"/>
  <c r="G11" i="36" s="1"/>
  <c r="J39" i="12" s="1"/>
  <c r="G6" i="36"/>
  <c r="P19" i="36"/>
  <c r="P20" i="36"/>
  <c r="P21" i="36"/>
  <c r="P22" i="36"/>
  <c r="P23" i="36"/>
  <c r="P24" i="36"/>
  <c r="P25" i="36"/>
  <c r="P26" i="36"/>
  <c r="P27" i="36"/>
  <c r="P28" i="36"/>
  <c r="N20" i="36"/>
  <c r="N21" i="36"/>
  <c r="N22" i="36"/>
  <c r="N23" i="36"/>
  <c r="N24" i="36"/>
  <c r="N25" i="36"/>
  <c r="N26" i="36"/>
  <c r="N27" i="36"/>
  <c r="N28" i="36"/>
  <c r="N19"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82" i="36"/>
  <c r="P83" i="36"/>
  <c r="P84" i="36"/>
  <c r="P37" i="36"/>
  <c r="P33" i="36"/>
  <c r="P34" i="36"/>
  <c r="P30" i="36"/>
  <c r="P31" i="36"/>
  <c r="N38" i="36"/>
  <c r="N39" i="36"/>
  <c r="N40" i="36"/>
  <c r="N41" i="36"/>
  <c r="N42" i="36"/>
  <c r="N43" i="36"/>
  <c r="N44" i="36"/>
  <c r="N45" i="36"/>
  <c r="N46" i="36"/>
  <c r="N47" i="36"/>
  <c r="N48" i="36"/>
  <c r="N49" i="36"/>
  <c r="N50" i="36"/>
  <c r="N51" i="36"/>
  <c r="N52" i="36"/>
  <c r="N53" i="36"/>
  <c r="N54" i="36"/>
  <c r="N55" i="36"/>
  <c r="N56" i="36"/>
  <c r="N57" i="36"/>
  <c r="N58" i="36"/>
  <c r="N59" i="36"/>
  <c r="N60" i="36"/>
  <c r="N61" i="36"/>
  <c r="N62" i="36"/>
  <c r="N63" i="36"/>
  <c r="N64" i="36"/>
  <c r="N65" i="36"/>
  <c r="N66" i="36"/>
  <c r="N67" i="36"/>
  <c r="N68" i="36"/>
  <c r="N69" i="36"/>
  <c r="N70" i="36"/>
  <c r="N71" i="36"/>
  <c r="N72" i="36"/>
  <c r="N73" i="36"/>
  <c r="N74" i="36"/>
  <c r="N75" i="36"/>
  <c r="N76" i="36"/>
  <c r="N77" i="36"/>
  <c r="N78" i="36"/>
  <c r="N79" i="36"/>
  <c r="N80" i="36"/>
  <c r="N81" i="36"/>
  <c r="N82" i="36"/>
  <c r="N83" i="36"/>
  <c r="N84" i="36"/>
  <c r="N37" i="36"/>
  <c r="N32" i="36"/>
  <c r="N33" i="36"/>
  <c r="N35" i="36"/>
  <c r="N30" i="36"/>
  <c r="K92" i="36"/>
  <c r="K87" i="36"/>
  <c r="K88" i="36"/>
  <c r="K89" i="36"/>
  <c r="K90" i="36"/>
  <c r="K91" i="36"/>
  <c r="K86" i="36"/>
  <c r="K95" i="36"/>
  <c r="K96" i="36"/>
  <c r="K97" i="36"/>
  <c r="K98" i="36"/>
  <c r="K99" i="36"/>
  <c r="K100" i="36"/>
  <c r="K94" i="36"/>
  <c r="R36" i="36"/>
  <c r="G5" i="36" l="1"/>
  <c r="N34" i="36"/>
  <c r="O30" i="36" s="1"/>
  <c r="H7" i="36" s="1"/>
  <c r="Q19" i="36"/>
  <c r="I6" i="36" s="1"/>
  <c r="O19" i="36"/>
  <c r="H6" i="36" s="1"/>
  <c r="O37" i="36"/>
  <c r="H8" i="36" s="1"/>
  <c r="Q30" i="36"/>
  <c r="I7" i="36" s="1"/>
  <c r="R17" i="36"/>
  <c r="H5" i="36" l="1"/>
  <c r="H9" i="36" s="1"/>
  <c r="N17" i="36"/>
  <c r="O17" i="36"/>
  <c r="D39" i="12" l="1"/>
  <c r="C3" i="43"/>
  <c r="I20" i="39"/>
  <c r="I19" i="39"/>
  <c r="I18" i="39"/>
  <c r="I17" i="39"/>
  <c r="I16" i="39"/>
  <c r="I15" i="39"/>
  <c r="I14" i="39"/>
  <c r="I13" i="39"/>
  <c r="I12" i="39"/>
  <c r="I11" i="39"/>
  <c r="I10" i="39"/>
  <c r="D41" i="12" l="1"/>
  <c r="J41" i="12"/>
  <c r="D96" i="36"/>
  <c r="D95" i="36"/>
  <c r="D88" i="36"/>
  <c r="D87" i="36"/>
  <c r="D98" i="36"/>
  <c r="D90" i="36"/>
  <c r="D97" i="36"/>
  <c r="D99" i="36"/>
  <c r="D89" i="36"/>
  <c r="D91" i="36"/>
  <c r="C2" i="43"/>
  <c r="E39" i="34" l="1"/>
  <c r="J37" i="12"/>
  <c r="D29" i="12"/>
  <c r="C3" i="45"/>
  <c r="C2" i="45"/>
  <c r="G14" i="35"/>
  <c r="D14" i="35" l="1"/>
  <c r="I15" i="40"/>
  <c r="I16" i="40"/>
  <c r="I17" i="40"/>
  <c r="I18" i="40"/>
  <c r="I19" i="40"/>
  <c r="I20" i="40"/>
  <c r="I26" i="39"/>
  <c r="I27" i="39"/>
  <c r="I28" i="39"/>
  <c r="I29" i="39"/>
  <c r="I30" i="39"/>
  <c r="I31" i="39"/>
  <c r="D20" i="36"/>
  <c r="G16" i="35"/>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13" i="47" a="1"/>
  <c r="D13" i="47" s="1"/>
  <c r="D5" i="47" a="1"/>
  <c r="D5" i="47" s="1"/>
  <c r="D38" i="36"/>
  <c r="D7" i="47" a="1"/>
  <c r="D11" i="47" a="1"/>
  <c r="D102" i="47" a="1"/>
  <c r="D86" i="47" a="1"/>
  <c r="D105" i="47" a="1"/>
  <c r="D84" i="47" a="1"/>
  <c r="D98" i="47" a="1"/>
  <c r="D17" i="47" a="1"/>
  <c r="D79" i="47" a="1"/>
  <c r="D80" i="47" a="1"/>
  <c r="D4" i="47" a="1"/>
  <c r="D81" i="47" a="1"/>
  <c r="D29" i="47" a="1"/>
  <c r="D100" i="47" a="1"/>
  <c r="D90" i="47" a="1"/>
  <c r="D30" i="47" a="1"/>
  <c r="D28" i="47" a="1"/>
  <c r="D82" i="47" a="1"/>
  <c r="D85" i="47" a="1"/>
  <c r="D103" i="47" a="1"/>
  <c r="D99" i="47" a="1"/>
  <c r="D31" i="47" a="1"/>
  <c r="D97" i="47" a="1"/>
  <c r="D78" i="47" a="1"/>
  <c r="D14" i="47" a="1"/>
  <c r="D83" i="47" a="1"/>
  <c r="E4" i="35"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100" i="36"/>
  <c r="D94" i="36"/>
  <c r="D86" i="36"/>
  <c r="D92" i="36"/>
  <c r="D39"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21" i="36"/>
  <c r="D22" i="36"/>
  <c r="D23" i="36"/>
  <c r="D24" i="36"/>
  <c r="D25" i="36"/>
  <c r="D26" i="36"/>
  <c r="D27" i="36"/>
  <c r="D28" i="36"/>
  <c r="D20" i="47" a="1"/>
  <c r="D42" i="12" l="1"/>
  <c r="D20" i="47"/>
  <c r="G29" i="35"/>
  <c r="G35" i="35"/>
  <c r="G41" i="35"/>
  <c r="E8" i="35" s="1"/>
  <c r="D46" i="12" s="1"/>
  <c r="D22" i="47" a="1"/>
  <c r="D21" i="47" a="1"/>
  <c r="D18" i="47" a="1"/>
  <c r="D19" i="47" a="1"/>
  <c r="D19" i="47" l="1"/>
  <c r="D18" i="47"/>
  <c r="D21" i="47"/>
  <c r="D22" i="47"/>
  <c r="N47" i="45" l="1"/>
  <c r="N50" i="44"/>
  <c r="N52" i="43"/>
  <c r="I34" i="40" l="1"/>
  <c r="I33" i="40"/>
  <c r="I31" i="40"/>
  <c r="I32" i="40"/>
  <c r="I35" i="40"/>
  <c r="I36" i="40"/>
  <c r="E5" i="35" l="1"/>
  <c r="D43" i="12" l="1"/>
  <c r="C3" i="44"/>
  <c r="C2" i="44"/>
  <c r="I44" i="40" l="1"/>
  <c r="I55" i="39"/>
  <c r="J102" i="36"/>
  <c r="F47" i="35"/>
  <c r="K92" i="34"/>
  <c r="I1" i="34"/>
  <c r="D1" i="34"/>
  <c r="I30" i="40"/>
  <c r="I1" i="39"/>
  <c r="H38" i="12"/>
  <c r="F1" i="35"/>
  <c r="B1" i="35"/>
  <c r="J1" i="36"/>
  <c r="E1" i="36"/>
  <c r="S36" i="36"/>
  <c r="S17" i="36" s="1"/>
  <c r="I1" i="40"/>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38" i="34"/>
  <c r="C37" i="12"/>
  <c r="E7" i="35"/>
  <c r="D45" i="12" s="1"/>
  <c r="E6" i="35"/>
  <c r="D16" i="47" a="1"/>
  <c r="D24" i="47" a="1"/>
  <c r="D15" i="47" a="1"/>
  <c r="D23" i="47" a="1"/>
  <c r="I43" i="40" l="1"/>
  <c r="I47" i="40" s="1"/>
  <c r="I54" i="39"/>
  <c r="I58" i="39" s="1"/>
  <c r="D44" i="12"/>
  <c r="D24" i="47"/>
  <c r="D23" i="47"/>
  <c r="D15" i="47"/>
  <c r="D16" i="47"/>
  <c r="P17" i="36"/>
  <c r="Q37" i="36"/>
  <c r="I8" i="36" s="1"/>
  <c r="I5" i="36" s="1"/>
  <c r="D6" i="47" a="1"/>
  <c r="I33" i="36" l="1"/>
  <c r="I30" i="36"/>
  <c r="I9" i="36"/>
  <c r="I10" i="36" s="1"/>
  <c r="J45" i="12" s="1"/>
  <c r="D6" i="47"/>
  <c r="Q17" i="36"/>
  <c r="M30" i="36" l="1"/>
  <c r="G7" i="36" s="1"/>
  <c r="G46" i="35" s="1"/>
  <c r="M17" i="36"/>
  <c r="J42" i="12" l="1"/>
  <c r="D10" i="47" a="1"/>
  <c r="H10" i="36" l="1"/>
  <c r="D10" i="47"/>
  <c r="J44" i="12" l="1"/>
  <c r="J43" i="12"/>
  <c r="G12" i="35"/>
  <c r="E9" i="35"/>
  <c r="E3" i="35" s="1"/>
  <c r="D48" i="12" s="1"/>
  <c r="D12" i="47"/>
  <c r="D8" i="47" a="1"/>
  <c r="D47" i="12" l="1"/>
  <c r="D8" i="47"/>
  <c r="M101" i="36"/>
  <c r="G13" i="36" s="1"/>
  <c r="G4" i="36" s="1"/>
  <c r="D9" i="47" a="1"/>
  <c r="J47" i="12" l="1"/>
  <c r="D9" i="47"/>
  <c r="M16" i="36"/>
  <c r="J48"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<sst xmlns="http://schemas.openxmlformats.org/spreadsheetml/2006/main" count="1253" uniqueCount="652">
  <si>
    <t>団体情報</t>
    <rPh sb="0" eb="2">
      <t>ダンタイ</t>
    </rPh>
    <rPh sb="2" eb="4">
      <t>ジョウホウ</t>
    </rPh>
    <phoneticPr fontId="6"/>
  </si>
  <si>
    <t>収支予算（千円）</t>
    <rPh sb="0" eb="2">
      <t>シュウシ</t>
    </rPh>
    <rPh sb="2" eb="4">
      <t>ヨサン</t>
    </rPh>
    <rPh sb="5" eb="7">
      <t>センエン</t>
    </rPh>
    <phoneticPr fontId="6"/>
  </si>
  <si>
    <t>助成対象経費（A）</t>
    <rPh sb="0" eb="2">
      <t>ジョセイ</t>
    </rPh>
    <phoneticPr fontId="6"/>
  </si>
  <si>
    <t>活動区分</t>
  </si>
  <si>
    <t>団体住所（所在地）〒</t>
  </si>
  <si>
    <t>代表者氏名</t>
  </si>
  <si>
    <t>-</t>
    <phoneticPr fontId="5"/>
  </si>
  <si>
    <t>団体住所（所在地）</t>
    <phoneticPr fontId="5"/>
  </si>
  <si>
    <t>団体名（製作者）</t>
    <phoneticPr fontId="5"/>
  </si>
  <si>
    <t>助成期間区分</t>
    <phoneticPr fontId="5"/>
  </si>
  <si>
    <t>作　品　名</t>
    <rPh sb="0" eb="1">
      <t>サク</t>
    </rPh>
    <rPh sb="2" eb="3">
      <t>ヒン</t>
    </rPh>
    <rPh sb="4" eb="5">
      <t>ナ</t>
    </rPh>
    <phoneticPr fontId="6"/>
  </si>
  <si>
    <t>～</t>
    <phoneticPr fontId="5"/>
  </si>
  <si>
    <t>公開予定時期</t>
    <phoneticPr fontId="5"/>
  </si>
  <si>
    <t>共同製作者負担金</t>
    <phoneticPr fontId="5"/>
  </si>
  <si>
    <t>消費税等仕入控除税額の取扱</t>
    <rPh sb="0" eb="3">
      <t>ショウヒゼイ</t>
    </rPh>
    <rPh sb="3" eb="4">
      <t>トウ</t>
    </rPh>
    <rPh sb="4" eb="6">
      <t>シイレ</t>
    </rPh>
    <rPh sb="6" eb="8">
      <t>コウジョ</t>
    </rPh>
    <rPh sb="8" eb="10">
      <t>ゼイガク</t>
    </rPh>
    <rPh sb="11" eb="13">
      <t>トリアツカイ</t>
    </rPh>
    <phoneticPr fontId="5"/>
  </si>
  <si>
    <t>上映時間</t>
    <rPh sb="0" eb="2">
      <t>ジョウエイ</t>
    </rPh>
    <rPh sb="2" eb="4">
      <t>ジカン</t>
    </rPh>
    <phoneticPr fontId="5"/>
  </si>
  <si>
    <t>完成形態</t>
    <rPh sb="0" eb="2">
      <t>カンセイ</t>
    </rPh>
    <rPh sb="2" eb="4">
      <t>ケイタイ</t>
    </rPh>
    <phoneticPr fontId="5"/>
  </si>
  <si>
    <t>製作期間</t>
    <rPh sb="0" eb="2">
      <t>セイサク</t>
    </rPh>
    <rPh sb="2" eb="4">
      <t>キカン</t>
    </rPh>
    <phoneticPr fontId="5"/>
  </si>
  <si>
    <t>配給会社</t>
    <phoneticPr fontId="5"/>
  </si>
  <si>
    <t>主な出演者</t>
    <phoneticPr fontId="5"/>
  </si>
  <si>
    <t>監督</t>
    <rPh sb="0" eb="2">
      <t>カントク</t>
    </rPh>
    <phoneticPr fontId="5"/>
  </si>
  <si>
    <t>作品概要</t>
    <rPh sb="0" eb="2">
      <t>サクヒン</t>
    </rPh>
    <rPh sb="2" eb="4">
      <t>ガイヨウ</t>
    </rPh>
    <phoneticPr fontId="5"/>
  </si>
  <si>
    <t>プロデューサー</t>
    <phoneticPr fontId="5"/>
  </si>
  <si>
    <t>チーフアニメーター
（アニメのみ）</t>
    <phoneticPr fontId="5"/>
  </si>
  <si>
    <t>都道府県</t>
    <rPh sb="0" eb="4">
      <t>トドウフケン</t>
    </rPh>
    <phoneticPr fontId="5"/>
  </si>
  <si>
    <t>市区町村</t>
    <rPh sb="0" eb="4">
      <t>シクチョウソン</t>
    </rPh>
    <phoneticPr fontId="5"/>
  </si>
  <si>
    <t>左記以外</t>
    <rPh sb="0" eb="2">
      <t>サキ</t>
    </rPh>
    <rPh sb="2" eb="4">
      <t>イガイ</t>
    </rPh>
    <phoneticPr fontId="5"/>
  </si>
  <si>
    <t>作品名（フリガナ）</t>
    <rPh sb="0" eb="1">
      <t>サク</t>
    </rPh>
    <rPh sb="1" eb="2">
      <t>ヒン</t>
    </rPh>
    <rPh sb="2" eb="3">
      <t>ナ</t>
    </rPh>
    <phoneticPr fontId="6"/>
  </si>
  <si>
    <t>分</t>
    <rPh sb="0" eb="1">
      <t>フン</t>
    </rPh>
    <phoneticPr fontId="5"/>
  </si>
  <si>
    <t>代表者役職名</t>
    <phoneticPr fontId="5"/>
  </si>
  <si>
    <t>提出年月日</t>
    <rPh sb="0" eb="2">
      <t>テイシュツ</t>
    </rPh>
    <rPh sb="2" eb="5">
      <t>ネンガッピ</t>
    </rPh>
    <phoneticPr fontId="5"/>
  </si>
  <si>
    <t>活動の目的及び内容</t>
    <rPh sb="0" eb="2">
      <t>カツドウ</t>
    </rPh>
    <rPh sb="3" eb="5">
      <t>モクテキ</t>
    </rPh>
    <rPh sb="5" eb="6">
      <t>オヨ</t>
    </rPh>
    <rPh sb="7" eb="9">
      <t>ナイヨウ</t>
    </rPh>
    <phoneticPr fontId="5"/>
  </si>
  <si>
    <t>撮影機材</t>
    <rPh sb="0" eb="2">
      <t>サツエイ</t>
    </rPh>
    <rPh sb="2" eb="4">
      <t>キザイ</t>
    </rPh>
    <phoneticPr fontId="5"/>
  </si>
  <si>
    <t>製作スケジュール</t>
    <rPh sb="0" eb="2">
      <t>セイサク</t>
    </rPh>
    <phoneticPr fontId="7"/>
  </si>
  <si>
    <t>～</t>
    <phoneticPr fontId="7"/>
  </si>
  <si>
    <t>　　①準備　　　</t>
    <rPh sb="3" eb="5">
      <t>ジュンビ</t>
    </rPh>
    <phoneticPr fontId="7"/>
  </si>
  <si>
    <t>　　②撮影</t>
    <rPh sb="3" eb="5">
      <t>サツエイ</t>
    </rPh>
    <phoneticPr fontId="7"/>
  </si>
  <si>
    <t>　　③編集・仕上げ</t>
    <rPh sb="3" eb="5">
      <t>ヘンシュウ</t>
    </rPh>
    <rPh sb="6" eb="8">
      <t>シア</t>
    </rPh>
    <phoneticPr fontId="7"/>
  </si>
  <si>
    <t>日間</t>
    <rPh sb="0" eb="1">
      <t>ニチ</t>
    </rPh>
    <rPh sb="1" eb="2">
      <t>カン</t>
    </rPh>
    <phoneticPr fontId="7"/>
  </si>
  <si>
    <t>内容の概略</t>
    <rPh sb="0" eb="2">
      <t>ナイヨウ</t>
    </rPh>
    <rPh sb="3" eb="5">
      <t>ガイリャク</t>
    </rPh>
    <phoneticPr fontId="5"/>
  </si>
  <si>
    <t>公開予定時期・公開方法</t>
    <rPh sb="0" eb="2">
      <t>コウカイ</t>
    </rPh>
    <rPh sb="2" eb="4">
      <t>ヨテイ</t>
    </rPh>
    <rPh sb="4" eb="6">
      <t>ジキ</t>
    </rPh>
    <rPh sb="7" eb="9">
      <t>コウカイ</t>
    </rPh>
    <rPh sb="9" eb="11">
      <t>ホウホウ</t>
    </rPh>
    <phoneticPr fontId="7"/>
  </si>
  <si>
    <t>　　①公開予定時期</t>
    <rPh sb="3" eb="5">
      <t>コウカイ</t>
    </rPh>
    <rPh sb="5" eb="7">
      <t>ヨテイ</t>
    </rPh>
    <rPh sb="7" eb="9">
      <t>ジキ</t>
    </rPh>
    <phoneticPr fontId="7"/>
  </si>
  <si>
    <t>公開期間</t>
    <rPh sb="0" eb="2">
      <t>コウカイ</t>
    </rPh>
    <rPh sb="2" eb="4">
      <t>キカン</t>
    </rPh>
    <phoneticPr fontId="7"/>
  </si>
  <si>
    <t>　　②公開方法</t>
    <rPh sb="3" eb="5">
      <t>コウカイ</t>
    </rPh>
    <rPh sb="5" eb="7">
      <t>ホウホウ</t>
    </rPh>
    <phoneticPr fontId="7"/>
  </si>
  <si>
    <t>　　③配給会社</t>
    <rPh sb="3" eb="5">
      <t>ハイキュウ</t>
    </rPh>
    <rPh sb="5" eb="7">
      <t>ガイシャ</t>
    </rPh>
    <phoneticPr fontId="7"/>
  </si>
  <si>
    <t>完成試写予定</t>
    <rPh sb="0" eb="2">
      <t>カンセイ</t>
    </rPh>
    <rPh sb="2" eb="4">
      <t>シシャ</t>
    </rPh>
    <rPh sb="4" eb="6">
      <t>ヨテイ</t>
    </rPh>
    <phoneticPr fontId="7"/>
  </si>
  <si>
    <t>確定状況</t>
    <rPh sb="0" eb="2">
      <t>カクテイ</t>
    </rPh>
    <rPh sb="2" eb="4">
      <t>ジョウキョウ</t>
    </rPh>
    <phoneticPr fontId="7"/>
  </si>
  <si>
    <t>分</t>
    <rPh sb="0" eb="1">
      <t>フン</t>
    </rPh>
    <phoneticPr fontId="7"/>
  </si>
  <si>
    <t>開始年月　　　　　～　　　　　終了年月</t>
    <rPh sb="0" eb="2">
      <t>カイシ</t>
    </rPh>
    <rPh sb="2" eb="3">
      <t>ネン</t>
    </rPh>
    <rPh sb="3" eb="4">
      <t>ガツ</t>
    </rPh>
    <rPh sb="15" eb="17">
      <t>シュウリョウ</t>
    </rPh>
    <rPh sb="17" eb="18">
      <t>ネン</t>
    </rPh>
    <rPh sb="18" eb="19">
      <t>ガツ</t>
    </rPh>
    <phoneticPr fontId="7"/>
  </si>
  <si>
    <t>開始日　　　　　～　　　　　終了日</t>
    <rPh sb="0" eb="2">
      <t>カイシ</t>
    </rPh>
    <rPh sb="2" eb="3">
      <t>ビ</t>
    </rPh>
    <rPh sb="14" eb="17">
      <t>シュウリョウビ</t>
    </rPh>
    <phoneticPr fontId="7"/>
  </si>
  <si>
    <t>完成試写予定</t>
    <rPh sb="0" eb="2">
      <t>カンセイ</t>
    </rPh>
    <rPh sb="2" eb="4">
      <t>シシャ</t>
    </rPh>
    <rPh sb="4" eb="6">
      <t>ヨテイ</t>
    </rPh>
    <phoneticPr fontId="5"/>
  </si>
  <si>
    <t>収入総額（千円）</t>
    <rPh sb="0" eb="2">
      <t>シュウニュウ</t>
    </rPh>
    <phoneticPr fontId="5"/>
  </si>
  <si>
    <t>寄付金・協賛金</t>
    <rPh sb="0" eb="3">
      <t>キフキン</t>
    </rPh>
    <rPh sb="4" eb="7">
      <t>キョウサンキン</t>
    </rPh>
    <phoneticPr fontId="5"/>
  </si>
  <si>
    <t>区分</t>
    <rPh sb="0" eb="2">
      <t>クブン</t>
    </rPh>
    <phoneticPr fontId="5"/>
  </si>
  <si>
    <t>項目</t>
    <rPh sb="0" eb="2">
      <t>コウモク</t>
    </rPh>
    <phoneticPr fontId="5"/>
  </si>
  <si>
    <t>細目</t>
    <rPh sb="0" eb="2">
      <t>サイモク</t>
    </rPh>
    <phoneticPr fontId="5"/>
  </si>
  <si>
    <t>内訳</t>
    <rPh sb="0" eb="2">
      <t>ウチワケ</t>
    </rPh>
    <phoneticPr fontId="5"/>
  </si>
  <si>
    <t>金額（円）</t>
    <rPh sb="0" eb="2">
      <t>キンガク</t>
    </rPh>
    <rPh sb="3" eb="4">
      <t>エン</t>
    </rPh>
    <phoneticPr fontId="5"/>
  </si>
  <si>
    <t>小計（千円）</t>
    <rPh sb="0" eb="2">
      <t>ショウケイ</t>
    </rPh>
    <rPh sb="3" eb="5">
      <t>センエン</t>
    </rPh>
    <phoneticPr fontId="5"/>
  </si>
  <si>
    <t>収入総額</t>
    <rPh sb="2" eb="4">
      <t>ソウガク</t>
    </rPh>
    <phoneticPr fontId="5"/>
  </si>
  <si>
    <t>寄付金・協賛金</t>
    <phoneticPr fontId="5"/>
  </si>
  <si>
    <t>共同製作者負担金（出資）</t>
    <rPh sb="0" eb="2">
      <t>キョウドウ</t>
    </rPh>
    <rPh sb="2" eb="4">
      <t>セイサク</t>
    </rPh>
    <rPh sb="4" eb="5">
      <t>シャ</t>
    </rPh>
    <rPh sb="5" eb="8">
      <t>フタンキン</t>
    </rPh>
    <rPh sb="9" eb="11">
      <t>シュッシ</t>
    </rPh>
    <phoneticPr fontId="5"/>
  </si>
  <si>
    <t>補助金・助成金</t>
    <rPh sb="0" eb="3">
      <t>ホジョキン</t>
    </rPh>
    <rPh sb="4" eb="7">
      <t>ジョセイキン</t>
    </rPh>
    <phoneticPr fontId="5"/>
  </si>
  <si>
    <t>その他収入</t>
    <phoneticPr fontId="5"/>
  </si>
  <si>
    <t>補助金・助成金</t>
    <phoneticPr fontId="5"/>
  </si>
  <si>
    <t>確定状況</t>
    <rPh sb="0" eb="2">
      <t>カクテイ</t>
    </rPh>
    <rPh sb="2" eb="4">
      <t>ジョウキョウ</t>
    </rPh>
    <phoneticPr fontId="5"/>
  </si>
  <si>
    <t>　</t>
  </si>
  <si>
    <t>劇映画（特別）</t>
    <phoneticPr fontId="5"/>
  </si>
  <si>
    <t>劇映画（A）</t>
  </si>
  <si>
    <t>劇映画（B）</t>
  </si>
  <si>
    <t>記録映画（特別）</t>
  </si>
  <si>
    <t>記録映画（A）</t>
  </si>
  <si>
    <t>記録映画（B）</t>
  </si>
  <si>
    <t>アニメーション映画（短編B）</t>
  </si>
  <si>
    <t>音声ガイド制作費</t>
    <rPh sb="0" eb="2">
      <t>オンセイ</t>
    </rPh>
    <rPh sb="5" eb="8">
      <t>セイサクヒ</t>
    </rPh>
    <phoneticPr fontId="5"/>
  </si>
  <si>
    <t>助成金の額</t>
    <rPh sb="0" eb="3">
      <t>ジョセイキン</t>
    </rPh>
    <rPh sb="4" eb="5">
      <t>ガク</t>
    </rPh>
    <phoneticPr fontId="5"/>
  </si>
  <si>
    <t>金額（円）</t>
    <rPh sb="3" eb="4">
      <t>エン</t>
    </rPh>
    <phoneticPr fontId="5"/>
  </si>
  <si>
    <t>小計（千円）</t>
    <phoneticPr fontId="5"/>
  </si>
  <si>
    <t>助成対象外経費</t>
  </si>
  <si>
    <t>助成対象経費</t>
    <phoneticPr fontId="5"/>
  </si>
  <si>
    <t>航空・列車運賃の特別料金</t>
    <rPh sb="0" eb="2">
      <t>コウクウ</t>
    </rPh>
    <rPh sb="3" eb="5">
      <t>レッシャ</t>
    </rPh>
    <rPh sb="5" eb="7">
      <t>ウンチン</t>
    </rPh>
    <phoneticPr fontId="5"/>
  </si>
  <si>
    <t>宿泊費</t>
  </si>
  <si>
    <t>日当</t>
    <rPh sb="0" eb="2">
      <t>ニットウ</t>
    </rPh>
    <phoneticPr fontId="5"/>
  </si>
  <si>
    <t>→G列～は名前つけの為の列なので後ほど隠します。</t>
    <rPh sb="2" eb="3">
      <t>レツ</t>
    </rPh>
    <rPh sb="5" eb="7">
      <t>ナマエ</t>
    </rPh>
    <rPh sb="10" eb="11">
      <t>タメ</t>
    </rPh>
    <rPh sb="12" eb="13">
      <t>レツ</t>
    </rPh>
    <rPh sb="16" eb="17">
      <t>ノチ</t>
    </rPh>
    <rPh sb="19" eb="20">
      <t>カク</t>
    </rPh>
    <phoneticPr fontId="5"/>
  </si>
  <si>
    <t>製作企画費</t>
    <rPh sb="0" eb="2">
      <t>セイサク</t>
    </rPh>
    <rPh sb="2" eb="4">
      <t>キカク</t>
    </rPh>
    <rPh sb="4" eb="5">
      <t>ヒ</t>
    </rPh>
    <phoneticPr fontId="5"/>
  </si>
  <si>
    <t>企画脚本費</t>
    <rPh sb="0" eb="2">
      <t>キカク</t>
    </rPh>
    <rPh sb="2" eb="4">
      <t>キャクホン</t>
    </rPh>
    <rPh sb="4" eb="5">
      <t>ヒ</t>
    </rPh>
    <phoneticPr fontId="5"/>
  </si>
  <si>
    <t>原作使用料</t>
    <rPh sb="0" eb="2">
      <t>ゲンサク</t>
    </rPh>
    <rPh sb="2" eb="5">
      <t>シヨウリョウ</t>
    </rPh>
    <phoneticPr fontId="5"/>
  </si>
  <si>
    <t>脚本料</t>
    <rPh sb="0" eb="2">
      <t>キャクホン</t>
    </rPh>
    <rPh sb="2" eb="3">
      <t>リョウ</t>
    </rPh>
    <phoneticPr fontId="5"/>
  </si>
  <si>
    <t>調査資料代</t>
    <rPh sb="0" eb="2">
      <t>チョウサ</t>
    </rPh>
    <rPh sb="2" eb="4">
      <t>シリョウ</t>
    </rPh>
    <rPh sb="4" eb="5">
      <t>ダイ</t>
    </rPh>
    <phoneticPr fontId="5"/>
  </si>
  <si>
    <t>台本印刷費</t>
    <rPh sb="0" eb="2">
      <t>ダイホン</t>
    </rPh>
    <rPh sb="2" eb="4">
      <t>インサツ</t>
    </rPh>
    <rPh sb="4" eb="5">
      <t>ヒ</t>
    </rPh>
    <phoneticPr fontId="8"/>
  </si>
  <si>
    <t>シナリオハンティング費</t>
  </si>
  <si>
    <t>シナリオハンティング費</t>
    <rPh sb="10" eb="11">
      <t>ヒ</t>
    </rPh>
    <phoneticPr fontId="8"/>
  </si>
  <si>
    <t>旅費</t>
    <rPh sb="0" eb="2">
      <t>リョヒ</t>
    </rPh>
    <phoneticPr fontId="8"/>
  </si>
  <si>
    <t>現地交通費</t>
    <rPh sb="0" eb="2">
      <t>ゲンチ</t>
    </rPh>
    <rPh sb="2" eb="5">
      <t>コウツウヒ</t>
    </rPh>
    <phoneticPr fontId="8"/>
  </si>
  <si>
    <t>宿泊費</t>
    <phoneticPr fontId="8"/>
  </si>
  <si>
    <t>スタッフ費・キャスト費</t>
    <rPh sb="4" eb="5">
      <t>ヒ</t>
    </rPh>
    <rPh sb="10" eb="11">
      <t>ヒ</t>
    </rPh>
    <phoneticPr fontId="5"/>
  </si>
  <si>
    <t>スタッフ人件費</t>
    <rPh sb="4" eb="7">
      <t>ジンケンヒ</t>
    </rPh>
    <phoneticPr fontId="8"/>
  </si>
  <si>
    <t>（別紙参照）</t>
    <rPh sb="1" eb="3">
      <t>ベッシ</t>
    </rPh>
    <rPh sb="3" eb="5">
      <t>サンショウ</t>
    </rPh>
    <phoneticPr fontId="5"/>
  </si>
  <si>
    <t>キャスト人件費</t>
    <rPh sb="4" eb="7">
      <t>ジンケンヒ</t>
    </rPh>
    <phoneticPr fontId="8"/>
  </si>
  <si>
    <t>製作費</t>
    <rPh sb="0" eb="3">
      <t>セイサクヒ</t>
    </rPh>
    <phoneticPr fontId="5"/>
  </si>
  <si>
    <t>映像媒体費</t>
    <rPh sb="0" eb="2">
      <t>エイゾウ</t>
    </rPh>
    <rPh sb="2" eb="4">
      <t>バイタイ</t>
    </rPh>
    <rPh sb="4" eb="5">
      <t>ヒ</t>
    </rPh>
    <phoneticPr fontId="8"/>
  </si>
  <si>
    <t>撮影メディア費</t>
    <rPh sb="0" eb="2">
      <t>サツエイ</t>
    </rPh>
    <rPh sb="6" eb="7">
      <t>ヒ</t>
    </rPh>
    <phoneticPr fontId="5"/>
  </si>
  <si>
    <t>現像費</t>
    <rPh sb="0" eb="2">
      <t>ゲンゾウ</t>
    </rPh>
    <rPh sb="2" eb="3">
      <t>ヒ</t>
    </rPh>
    <phoneticPr fontId="5"/>
  </si>
  <si>
    <t>撮影費</t>
    <rPh sb="0" eb="2">
      <t>サツエイ</t>
    </rPh>
    <rPh sb="2" eb="3">
      <t>ヒ</t>
    </rPh>
    <phoneticPr fontId="8"/>
  </si>
  <si>
    <t>撮影機材使用料</t>
    <rPh sb="0" eb="2">
      <t>サツエイ</t>
    </rPh>
    <rPh sb="2" eb="4">
      <t>キザイ</t>
    </rPh>
    <rPh sb="4" eb="7">
      <t>シヨウリョウ</t>
    </rPh>
    <phoneticPr fontId="8"/>
  </si>
  <si>
    <t>同録音機材使用料</t>
    <rPh sb="0" eb="1">
      <t>ドウ</t>
    </rPh>
    <rPh sb="1" eb="3">
      <t>ロクオン</t>
    </rPh>
    <rPh sb="3" eb="5">
      <t>キザイ</t>
    </rPh>
    <rPh sb="5" eb="8">
      <t>シヨウリョウ</t>
    </rPh>
    <phoneticPr fontId="5"/>
  </si>
  <si>
    <t>機材運搬費</t>
    <rPh sb="0" eb="2">
      <t>キザイ</t>
    </rPh>
    <rPh sb="2" eb="4">
      <t>ウンパン</t>
    </rPh>
    <rPh sb="4" eb="5">
      <t>ヒ</t>
    </rPh>
    <phoneticPr fontId="5"/>
  </si>
  <si>
    <t>照明費</t>
    <rPh sb="0" eb="2">
      <t>ショウメイ</t>
    </rPh>
    <rPh sb="2" eb="3">
      <t>ヒ</t>
    </rPh>
    <phoneticPr fontId="8"/>
  </si>
  <si>
    <t>照明機材使用料</t>
    <rPh sb="0" eb="2">
      <t>ショウメイ</t>
    </rPh>
    <rPh sb="2" eb="4">
      <t>キザイ</t>
    </rPh>
    <rPh sb="4" eb="7">
      <t>シヨウリョウ</t>
    </rPh>
    <phoneticPr fontId="5"/>
  </si>
  <si>
    <t>付属機材使用料</t>
    <rPh sb="0" eb="2">
      <t>フゾク</t>
    </rPh>
    <rPh sb="2" eb="4">
      <t>キザイ</t>
    </rPh>
    <rPh sb="4" eb="7">
      <t>シヨウリョウ</t>
    </rPh>
    <phoneticPr fontId="5"/>
  </si>
  <si>
    <t>ロケーションハンティング費</t>
    <rPh sb="12" eb="13">
      <t>ヒ</t>
    </rPh>
    <phoneticPr fontId="5"/>
  </si>
  <si>
    <t>渉外費</t>
    <rPh sb="0" eb="2">
      <t>ショウガイ</t>
    </rPh>
    <rPh sb="2" eb="3">
      <t>ヒ</t>
    </rPh>
    <phoneticPr fontId="5"/>
  </si>
  <si>
    <t>車両費</t>
    <rPh sb="0" eb="2">
      <t>シャリョウ</t>
    </rPh>
    <rPh sb="2" eb="3">
      <t>ヒ</t>
    </rPh>
    <phoneticPr fontId="8"/>
  </si>
  <si>
    <t>ロケーション費</t>
    <rPh sb="6" eb="7">
      <t>ヒ</t>
    </rPh>
    <phoneticPr fontId="8"/>
  </si>
  <si>
    <t>現地機材運搬費</t>
    <rPh sb="0" eb="2">
      <t>ゲンチ</t>
    </rPh>
    <rPh sb="2" eb="4">
      <t>キザイ</t>
    </rPh>
    <rPh sb="4" eb="6">
      <t>ウンパン</t>
    </rPh>
    <rPh sb="6" eb="7">
      <t>ヒ</t>
    </rPh>
    <phoneticPr fontId="8"/>
  </si>
  <si>
    <t>通信連絡費</t>
    <rPh sb="0" eb="2">
      <t>ツウシン</t>
    </rPh>
    <rPh sb="2" eb="4">
      <t>レンラク</t>
    </rPh>
    <rPh sb="4" eb="5">
      <t>ヒ</t>
    </rPh>
    <phoneticPr fontId="8"/>
  </si>
  <si>
    <t>ロケ地使用料</t>
    <rPh sb="2" eb="3">
      <t>チ</t>
    </rPh>
    <rPh sb="3" eb="6">
      <t>シヨウリョウ</t>
    </rPh>
    <phoneticPr fontId="8"/>
  </si>
  <si>
    <t>美術費</t>
    <rPh sb="0" eb="2">
      <t>ビジュツ</t>
    </rPh>
    <rPh sb="2" eb="3">
      <t>ヒ</t>
    </rPh>
    <phoneticPr fontId="8"/>
  </si>
  <si>
    <t>大道具</t>
    <rPh sb="0" eb="3">
      <t>オオドウグ</t>
    </rPh>
    <phoneticPr fontId="8"/>
  </si>
  <si>
    <t>小道具</t>
    <rPh sb="0" eb="3">
      <t>コドウグ</t>
    </rPh>
    <phoneticPr fontId="8"/>
  </si>
  <si>
    <t>衣裳費</t>
    <rPh sb="0" eb="2">
      <t>イショウ</t>
    </rPh>
    <rPh sb="2" eb="3">
      <t>ヒ</t>
    </rPh>
    <phoneticPr fontId="8"/>
  </si>
  <si>
    <t>メイク費</t>
    <rPh sb="3" eb="4">
      <t>ヒ</t>
    </rPh>
    <phoneticPr fontId="8"/>
  </si>
  <si>
    <t>特殊撮影費</t>
    <rPh sb="0" eb="2">
      <t>トクシュ</t>
    </rPh>
    <rPh sb="2" eb="4">
      <t>サツエイ</t>
    </rPh>
    <rPh sb="4" eb="5">
      <t>ヒ</t>
    </rPh>
    <phoneticPr fontId="8"/>
  </si>
  <si>
    <t>日本語字幕制作撮影</t>
    <rPh sb="0" eb="3">
      <t>ニホンゴ</t>
    </rPh>
    <rPh sb="3" eb="5">
      <t>ジマク</t>
    </rPh>
    <rPh sb="5" eb="7">
      <t>セイサク</t>
    </rPh>
    <rPh sb="7" eb="9">
      <t>サツエイ</t>
    </rPh>
    <phoneticPr fontId="8"/>
  </si>
  <si>
    <t>動画作画撮影</t>
    <rPh sb="0" eb="2">
      <t>ドウガ</t>
    </rPh>
    <rPh sb="2" eb="4">
      <t>サクガ</t>
    </rPh>
    <rPh sb="4" eb="6">
      <t>サツエイ</t>
    </rPh>
    <phoneticPr fontId="8"/>
  </si>
  <si>
    <t>高速度装置</t>
    <rPh sb="0" eb="3">
      <t>コウソクド</t>
    </rPh>
    <rPh sb="3" eb="5">
      <t>ソウチ</t>
    </rPh>
    <phoneticPr fontId="8"/>
  </si>
  <si>
    <t>微速度装置</t>
    <rPh sb="0" eb="1">
      <t>ビ</t>
    </rPh>
    <rPh sb="1" eb="3">
      <t>ソクド</t>
    </rPh>
    <rPh sb="3" eb="5">
      <t>ソウチ</t>
    </rPh>
    <phoneticPr fontId="8"/>
  </si>
  <si>
    <t>航空撮影費</t>
    <rPh sb="0" eb="2">
      <t>コウクウ</t>
    </rPh>
    <rPh sb="2" eb="4">
      <t>サツエイ</t>
    </rPh>
    <rPh sb="4" eb="5">
      <t>ヒ</t>
    </rPh>
    <phoneticPr fontId="8"/>
  </si>
  <si>
    <t>音楽費</t>
    <rPh sb="0" eb="2">
      <t>オンガク</t>
    </rPh>
    <rPh sb="2" eb="3">
      <t>ヒ</t>
    </rPh>
    <phoneticPr fontId="8"/>
  </si>
  <si>
    <t>作曲料</t>
    <rPh sb="0" eb="2">
      <t>サッキョク</t>
    </rPh>
    <rPh sb="2" eb="3">
      <t>リョウ</t>
    </rPh>
    <phoneticPr fontId="8"/>
  </si>
  <si>
    <t>編曲料</t>
    <rPh sb="0" eb="2">
      <t>ヘンキョク</t>
    </rPh>
    <rPh sb="2" eb="3">
      <t>リョウ</t>
    </rPh>
    <phoneticPr fontId="8"/>
  </si>
  <si>
    <t>選曲料</t>
    <rPh sb="0" eb="2">
      <t>センキョク</t>
    </rPh>
    <rPh sb="2" eb="3">
      <t>リョウ</t>
    </rPh>
    <phoneticPr fontId="8"/>
  </si>
  <si>
    <t>音楽著作権料</t>
    <rPh sb="0" eb="5">
      <t>オンガクチョサクケン</t>
    </rPh>
    <rPh sb="5" eb="6">
      <t>リョウ</t>
    </rPh>
    <phoneticPr fontId="8"/>
  </si>
  <si>
    <t>指揮料</t>
    <rPh sb="0" eb="2">
      <t>シキ</t>
    </rPh>
    <rPh sb="2" eb="3">
      <t>リョウ</t>
    </rPh>
    <phoneticPr fontId="8"/>
  </si>
  <si>
    <t>演奏楽器使用料</t>
    <rPh sb="0" eb="2">
      <t>エンソウ</t>
    </rPh>
    <rPh sb="2" eb="4">
      <t>ガッキ</t>
    </rPh>
    <rPh sb="4" eb="7">
      <t>シヨウリョウ</t>
    </rPh>
    <phoneticPr fontId="8"/>
  </si>
  <si>
    <t>スタジオ費</t>
    <rPh sb="4" eb="5">
      <t>ヒ</t>
    </rPh>
    <phoneticPr fontId="8"/>
  </si>
  <si>
    <t>録音費</t>
    <rPh sb="0" eb="2">
      <t>ロクオン</t>
    </rPh>
    <rPh sb="2" eb="3">
      <t>ヒ</t>
    </rPh>
    <phoneticPr fontId="8"/>
  </si>
  <si>
    <t>技術員費</t>
    <rPh sb="0" eb="3">
      <t>ギジュツイン</t>
    </rPh>
    <rPh sb="3" eb="4">
      <t>ヒ</t>
    </rPh>
    <phoneticPr fontId="8"/>
  </si>
  <si>
    <t>ダビング費</t>
    <rPh sb="4" eb="5">
      <t>ヒ</t>
    </rPh>
    <phoneticPr fontId="8"/>
  </si>
  <si>
    <t>擬音効果費</t>
    <rPh sb="0" eb="2">
      <t>ギオン</t>
    </rPh>
    <rPh sb="2" eb="4">
      <t>コウカ</t>
    </rPh>
    <rPh sb="4" eb="5">
      <t>ヒ</t>
    </rPh>
    <phoneticPr fontId="8"/>
  </si>
  <si>
    <t>録音テープ費</t>
    <rPh sb="0" eb="2">
      <t>ロクオン</t>
    </rPh>
    <rPh sb="5" eb="6">
      <t>ヒ</t>
    </rPh>
    <phoneticPr fontId="8"/>
  </si>
  <si>
    <t>編集費</t>
    <rPh sb="0" eb="2">
      <t>ヘンシュウ</t>
    </rPh>
    <rPh sb="2" eb="3">
      <t>ヒ</t>
    </rPh>
    <phoneticPr fontId="8"/>
  </si>
  <si>
    <t>ワーク編集費</t>
    <rPh sb="3" eb="5">
      <t>ヘンシュウ</t>
    </rPh>
    <rPh sb="5" eb="6">
      <t>ヒ</t>
    </rPh>
    <phoneticPr fontId="8"/>
  </si>
  <si>
    <t>オンライン編集費</t>
    <rPh sb="5" eb="7">
      <t>ヘンシュウ</t>
    </rPh>
    <rPh sb="7" eb="8">
      <t>ヒ</t>
    </rPh>
    <phoneticPr fontId="8"/>
  </si>
  <si>
    <t>編集室使用料</t>
    <rPh sb="0" eb="6">
      <t>ヘンシュウシツシヨウリョウ</t>
    </rPh>
    <phoneticPr fontId="8"/>
  </si>
  <si>
    <t>仕上費</t>
    <rPh sb="0" eb="2">
      <t>シアゲ</t>
    </rPh>
    <rPh sb="2" eb="3">
      <t>ヒ</t>
    </rPh>
    <phoneticPr fontId="8"/>
  </si>
  <si>
    <t>上映用ＤＣＰ作成費</t>
    <rPh sb="0" eb="3">
      <t>ジョウエイヨウ</t>
    </rPh>
    <rPh sb="6" eb="8">
      <t>サクセイ</t>
    </rPh>
    <rPh sb="8" eb="9">
      <t>ヒ</t>
    </rPh>
    <phoneticPr fontId="8"/>
  </si>
  <si>
    <t>グレーディング</t>
    <phoneticPr fontId="8"/>
  </si>
  <si>
    <t>映倫審査料</t>
    <rPh sb="0" eb="2">
      <t>エイリン</t>
    </rPh>
    <rPh sb="2" eb="4">
      <t>シンサ</t>
    </rPh>
    <rPh sb="4" eb="5">
      <t>リョウ</t>
    </rPh>
    <phoneticPr fontId="8"/>
  </si>
  <si>
    <t>新型コロナウイルス感染症対策経費</t>
    <rPh sb="0" eb="2">
      <t>シンガタ</t>
    </rPh>
    <rPh sb="9" eb="12">
      <t>カンセンショウ</t>
    </rPh>
    <rPh sb="12" eb="14">
      <t>タイサク</t>
    </rPh>
    <rPh sb="14" eb="16">
      <t>ケイヒ</t>
    </rPh>
    <phoneticPr fontId="8"/>
  </si>
  <si>
    <t>バリアフリー字幕制作費</t>
    <rPh sb="6" eb="8">
      <t>ジマク</t>
    </rPh>
    <rPh sb="8" eb="11">
      <t>セイサクヒ</t>
    </rPh>
    <phoneticPr fontId="8"/>
  </si>
  <si>
    <t>音声ガイド制作費</t>
    <rPh sb="0" eb="2">
      <t>オンセイ</t>
    </rPh>
    <rPh sb="5" eb="7">
      <t>セイサク</t>
    </rPh>
    <rPh sb="7" eb="8">
      <t>ヒ</t>
    </rPh>
    <phoneticPr fontId="8"/>
  </si>
  <si>
    <t>製作発表に係る経費</t>
    <rPh sb="0" eb="2">
      <t>セイサク</t>
    </rPh>
    <rPh sb="2" eb="4">
      <t>ハッピョウ</t>
    </rPh>
    <rPh sb="5" eb="6">
      <t>カカ</t>
    </rPh>
    <rPh sb="7" eb="9">
      <t>ケイヒ</t>
    </rPh>
    <phoneticPr fontId="5"/>
  </si>
  <si>
    <t>製作発表資料印刷費</t>
    <rPh sb="0" eb="2">
      <t>セイサク</t>
    </rPh>
    <rPh sb="2" eb="4">
      <t>ハッピョウ</t>
    </rPh>
    <rPh sb="4" eb="6">
      <t>シリョウ</t>
    </rPh>
    <rPh sb="6" eb="8">
      <t>インサツ</t>
    </rPh>
    <rPh sb="8" eb="9">
      <t>ヒ</t>
    </rPh>
    <phoneticPr fontId="5"/>
  </si>
  <si>
    <t>スチール撮影費</t>
    <rPh sb="4" eb="6">
      <t>サツエイ</t>
    </rPh>
    <rPh sb="6" eb="7">
      <t>ヒ</t>
    </rPh>
    <phoneticPr fontId="8"/>
  </si>
  <si>
    <t>ファーストクラス料金</t>
    <rPh sb="8" eb="10">
      <t>リョウキン</t>
    </rPh>
    <phoneticPr fontId="8"/>
  </si>
  <si>
    <t>グリーン車料金</t>
    <rPh sb="4" eb="5">
      <t>シャ</t>
    </rPh>
    <rPh sb="5" eb="7">
      <t>リョウキン</t>
    </rPh>
    <phoneticPr fontId="8"/>
  </si>
  <si>
    <t>キャスト人件費</t>
    <rPh sb="4" eb="7">
      <t>ジンケンヒ</t>
    </rPh>
    <phoneticPr fontId="5"/>
  </si>
  <si>
    <t>製作費</t>
    <rPh sb="0" eb="3">
      <t>セイサクヒ</t>
    </rPh>
    <phoneticPr fontId="8"/>
  </si>
  <si>
    <t>ロケーションハンティング費</t>
    <rPh sb="12" eb="13">
      <t>ヒ</t>
    </rPh>
    <phoneticPr fontId="8"/>
  </si>
  <si>
    <t>助成対象経費（A）</t>
    <phoneticPr fontId="5"/>
  </si>
  <si>
    <t>バリアフリー字幕制作費</t>
    <rPh sb="6" eb="11">
      <t>ジマクセイサクヒ</t>
    </rPh>
    <phoneticPr fontId="5"/>
  </si>
  <si>
    <t>支出総額（予算総額）（千円）</t>
    <rPh sb="5" eb="7">
      <t>ヨサン</t>
    </rPh>
    <rPh sb="7" eb="9">
      <t>ソウガク</t>
    </rPh>
    <phoneticPr fontId="5"/>
  </si>
  <si>
    <t>支出総額（予算総額）</t>
    <rPh sb="0" eb="2">
      <t>シシュツ</t>
    </rPh>
    <rPh sb="2" eb="4">
      <t>ソウガク</t>
    </rPh>
    <rPh sb="5" eb="7">
      <t>ヨサン</t>
    </rPh>
    <rPh sb="7" eb="9">
      <t>ソウガク</t>
    </rPh>
    <phoneticPr fontId="5"/>
  </si>
  <si>
    <t>スタッフ費　内訳</t>
    <rPh sb="4" eb="5">
      <t>ヒ</t>
    </rPh>
    <rPh sb="6" eb="8">
      <t>ウチワケ</t>
    </rPh>
    <phoneticPr fontId="12"/>
  </si>
  <si>
    <t>作品名</t>
    <rPh sb="0" eb="2">
      <t>サクヒン</t>
    </rPh>
    <rPh sb="2" eb="3">
      <t>メイ</t>
    </rPh>
    <phoneticPr fontId="12"/>
  </si>
  <si>
    <t>役職名</t>
    <rPh sb="0" eb="2">
      <t>ヤクショク</t>
    </rPh>
    <rPh sb="2" eb="3">
      <t>メイ</t>
    </rPh>
    <phoneticPr fontId="12"/>
  </si>
  <si>
    <t>スタッフ名</t>
    <rPh sb="4" eb="5">
      <t>メイ</t>
    </rPh>
    <phoneticPr fontId="12"/>
  </si>
  <si>
    <t>単価
（税込／円）</t>
    <rPh sb="0" eb="2">
      <t>タンカ</t>
    </rPh>
    <rPh sb="4" eb="6">
      <t>ゼイコ</t>
    </rPh>
    <rPh sb="7" eb="8">
      <t>エン</t>
    </rPh>
    <phoneticPr fontId="12"/>
  </si>
  <si>
    <t>金額
（税込／円）</t>
    <rPh sb="0" eb="2">
      <t>キンガク</t>
    </rPh>
    <rPh sb="4" eb="6">
      <t>ゼイコ</t>
    </rPh>
    <rPh sb="7" eb="8">
      <t>エン</t>
    </rPh>
    <phoneticPr fontId="12"/>
  </si>
  <si>
    <t>＠</t>
    <phoneticPr fontId="12"/>
  </si>
  <si>
    <t>小　計</t>
  </si>
  <si>
    <t>キャスト費　内訳</t>
    <rPh sb="4" eb="5">
      <t>ヒ</t>
    </rPh>
    <rPh sb="6" eb="8">
      <t>ウチワケ</t>
    </rPh>
    <phoneticPr fontId="12"/>
  </si>
  <si>
    <t>役名</t>
    <rPh sb="0" eb="1">
      <t>ヤク</t>
    </rPh>
    <rPh sb="1" eb="2">
      <t>メイ</t>
    </rPh>
    <phoneticPr fontId="12"/>
  </si>
  <si>
    <t>キャスト名</t>
    <rPh sb="4" eb="5">
      <t>メイ</t>
    </rPh>
    <phoneticPr fontId="12"/>
  </si>
  <si>
    <t>メインキャスト</t>
    <phoneticPr fontId="12"/>
  </si>
  <si>
    <t>助演キャスト</t>
    <rPh sb="0" eb="2">
      <t>ジョエン</t>
    </rPh>
    <phoneticPr fontId="12"/>
  </si>
  <si>
    <t>エキストラ</t>
    <phoneticPr fontId="12"/>
  </si>
  <si>
    <t>小　計</t>
    <phoneticPr fontId="12"/>
  </si>
  <si>
    <t>○</t>
  </si>
  <si>
    <t>消費税等仕入控除税額の取扱</t>
  </si>
  <si>
    <t>作品名</t>
    <rPh sb="0" eb="2">
      <t>サクヒン</t>
    </rPh>
    <rPh sb="2" eb="3">
      <t>メイ</t>
    </rPh>
    <phoneticPr fontId="8"/>
  </si>
  <si>
    <t>団体名</t>
    <rPh sb="0" eb="2">
      <t>ダンタイ</t>
    </rPh>
    <rPh sb="2" eb="3">
      <t>メイ</t>
    </rPh>
    <phoneticPr fontId="8"/>
  </si>
  <si>
    <t>整理番号</t>
    <rPh sb="0" eb="2">
      <t>セイリ</t>
    </rPh>
    <rPh sb="2" eb="4">
      <t>バンゴウ</t>
    </rPh>
    <phoneticPr fontId="8"/>
  </si>
  <si>
    <t>整理番号</t>
    <rPh sb="0" eb="2">
      <t>セイリ</t>
    </rPh>
    <rPh sb="2" eb="4">
      <t>バンゴウ</t>
    </rPh>
    <phoneticPr fontId="5"/>
  </si>
  <si>
    <t>団体名</t>
    <rPh sb="0" eb="2">
      <t>ダンタイ</t>
    </rPh>
    <rPh sb="2" eb="3">
      <t>メイ</t>
    </rPh>
    <phoneticPr fontId="5"/>
  </si>
  <si>
    <t>作品名</t>
    <rPh sb="0" eb="2">
      <t>サクヒン</t>
    </rPh>
    <rPh sb="2" eb="3">
      <t>メイ</t>
    </rPh>
    <phoneticPr fontId="5"/>
  </si>
  <si>
    <t>週間</t>
  </si>
  <si>
    <t>【記入要領】</t>
    <rPh sb="1" eb="3">
      <t>キニュウ</t>
    </rPh>
    <rPh sb="3" eb="5">
      <t>ヨウリョウ</t>
    </rPh>
    <phoneticPr fontId="5"/>
  </si>
  <si>
    <t>年</t>
    <rPh sb="0" eb="1">
      <t>ネン</t>
    </rPh>
    <phoneticPr fontId="7"/>
  </si>
  <si>
    <t>月</t>
    <rPh sb="0" eb="1">
      <t>ツキ</t>
    </rPh>
    <phoneticPr fontId="7"/>
  </si>
  <si>
    <t>令和</t>
    <rPh sb="0" eb="2">
      <t>レイワ</t>
    </rPh>
    <phoneticPr fontId="7"/>
  </si>
  <si>
    <t>実働日数</t>
    <rPh sb="0" eb="2">
      <t>ジツドウ</t>
    </rPh>
    <rPh sb="2" eb="4">
      <t>ニッスウ</t>
    </rPh>
    <phoneticPr fontId="7"/>
  </si>
  <si>
    <t>予定</t>
  </si>
  <si>
    <t>確定</t>
  </si>
  <si>
    <t>交渉中</t>
  </si>
  <si>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5"/>
  </si>
  <si>
    <t>整理番号</t>
    <rPh sb="0" eb="4">
      <t>セイリバンゴウ</t>
    </rPh>
    <phoneticPr fontId="7"/>
  </si>
  <si>
    <t>作品名</t>
    <rPh sb="0" eb="2">
      <t>サクヒン</t>
    </rPh>
    <rPh sb="2" eb="3">
      <t>メイ</t>
    </rPh>
    <phoneticPr fontId="7"/>
  </si>
  <si>
    <t>団体名</t>
    <rPh sb="0" eb="2">
      <t>ダンタイ</t>
    </rPh>
    <rPh sb="2" eb="3">
      <t>メイ</t>
    </rPh>
    <phoneticPr fontId="7"/>
  </si>
  <si>
    <t>整理番号</t>
    <rPh sb="0" eb="4">
      <t>セイリバンゴウ</t>
    </rPh>
    <phoneticPr fontId="11"/>
  </si>
  <si>
    <t>小計（千円）</t>
    <phoneticPr fontId="8"/>
  </si>
  <si>
    <t>課税事業者</t>
  </si>
  <si>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</si>
  <si>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</si>
  <si>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</si>
  <si>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</si>
  <si>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</si>
  <si>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</si>
  <si>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</si>
  <si>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</si>
  <si>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</si>
  <si>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</si>
  <si>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</si>
  <si>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</si>
  <si>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</si>
  <si>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</si>
  <si>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</si>
  <si>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</si>
  <si>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</si>
  <si>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</si>
  <si>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</si>
  <si>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</si>
  <si>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</si>
  <si>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</si>
  <si>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</si>
  <si>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</si>
  <si>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</si>
  <si>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</si>
  <si>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</si>
  <si>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</si>
  <si>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</si>
  <si>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</si>
  <si>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</si>
  <si>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</si>
  <si>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</si>
  <si>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</si>
  <si>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</si>
  <si>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</si>
  <si>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</si>
  <si>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</si>
  <si>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</si>
  <si>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</si>
  <si>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</si>
  <si>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</si>
  <si>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</si>
  <si>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</si>
  <si>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</si>
  <si>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</si>
  <si>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</si>
  <si>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</si>
  <si>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</si>
  <si>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</si>
  <si>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作品名：</t>
    <rPh sb="0" eb="2">
      <t>サクヒン</t>
    </rPh>
    <rPh sb="2" eb="3">
      <t>メイ</t>
    </rPh>
    <phoneticPr fontId="36"/>
  </si>
  <si>
    <t>団体名：</t>
    <rPh sb="0" eb="2">
      <t>ダンタイ</t>
    </rPh>
    <rPh sb="2" eb="3">
      <t>メイ</t>
    </rPh>
    <phoneticPr fontId="36"/>
  </si>
  <si>
    <t>①【必要書類の確認】</t>
    <rPh sb="2" eb="4">
      <t>ヒツヨウ</t>
    </rPh>
    <rPh sb="4" eb="6">
      <t>ショルイ</t>
    </rPh>
    <rPh sb="7" eb="9">
      <t>カクニン</t>
    </rPh>
    <phoneticPr fontId="36"/>
  </si>
  <si>
    <t>③【応募要件の確認】</t>
    <rPh sb="2" eb="4">
      <t>オウボ</t>
    </rPh>
    <rPh sb="4" eb="6">
      <t>ヨウケン</t>
    </rPh>
    <rPh sb="7" eb="9">
      <t>カクニン</t>
    </rPh>
    <phoneticPr fontId="36"/>
  </si>
  <si>
    <t>《不明要件》</t>
    <rPh sb="1" eb="3">
      <t>フメイ</t>
    </rPh>
    <rPh sb="3" eb="5">
      <t>ヨウケン</t>
    </rPh>
    <phoneticPr fontId="36"/>
  </si>
  <si>
    <t>《不適合理由》</t>
    <rPh sb="1" eb="4">
      <t>フテキゴウ</t>
    </rPh>
    <rPh sb="4" eb="6">
      <t>リユウ</t>
    </rPh>
    <phoneticPr fontId="36"/>
  </si>
  <si>
    <t>欠落なし</t>
    <rPh sb="0" eb="2">
      <t>ケツラク</t>
    </rPh>
    <phoneticPr fontId="36"/>
  </si>
  <si>
    <t>　　適合</t>
    <rPh sb="2" eb="4">
      <t>テキゴウ</t>
    </rPh>
    <phoneticPr fontId="36"/>
  </si>
  <si>
    <t>・提出期限</t>
    <phoneticPr fontId="36"/>
  </si>
  <si>
    <t>・要望取下げの連絡があった</t>
    <rPh sb="1" eb="3">
      <t>ヨウボウ</t>
    </rPh>
    <rPh sb="3" eb="5">
      <t>トリサ</t>
    </rPh>
    <rPh sb="7" eb="9">
      <t>レンラク</t>
    </rPh>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</si>
  <si>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6"/>
  </si>
  <si>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6"/>
  </si>
  <si>
    <t>・完成時期</t>
    <rPh sb="0" eb="2">
      <t>カンセイ</t>
    </rPh>
    <rPh sb="2" eb="4">
      <t>ジキ</t>
    </rPh>
    <phoneticPr fontId="36"/>
  </si>
  <si>
    <t>・完成時期が定められた期間外</t>
    <rPh sb="1" eb="3">
      <t>カンセイ</t>
    </rPh>
    <rPh sb="3" eb="5">
      <t>ジキ</t>
    </rPh>
    <rPh sb="6" eb="7">
      <t>サダ</t>
    </rPh>
    <rPh sb="11" eb="13">
      <t>キカン</t>
    </rPh>
    <rPh sb="13" eb="14">
      <t>ガイ</t>
    </rPh>
    <phoneticPr fontId="4"/>
  </si>
  <si>
    <t>《提出のあった書類にチェック》</t>
    <rPh sb="1" eb="3">
      <t>テイシュツ</t>
    </rPh>
    <rPh sb="7" eb="9">
      <t>ショルイ</t>
    </rPh>
    <phoneticPr fontId="36"/>
  </si>
  <si>
    <t>1 法人格を有する団体</t>
    <rPh sb="2" eb="3">
      <t>ホウ</t>
    </rPh>
    <rPh sb="3" eb="5">
      <t>ジンカク</t>
    </rPh>
    <rPh sb="6" eb="7">
      <t>ユウ</t>
    </rPh>
    <rPh sb="9" eb="11">
      <t>ダンタイ</t>
    </rPh>
    <phoneticPr fontId="36"/>
  </si>
  <si>
    <t>・助成金算入可能経費</t>
    <rPh sb="1" eb="4">
      <t>ジョセイキン</t>
    </rPh>
    <rPh sb="4" eb="6">
      <t>サンニュウ</t>
    </rPh>
    <rPh sb="6" eb="8">
      <t>カノウ</t>
    </rPh>
    <rPh sb="8" eb="10">
      <t>ケイヒ</t>
    </rPh>
    <phoneticPr fontId="36"/>
  </si>
  <si>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4"/>
  </si>
  <si>
    <t>2 任意団体　</t>
    <rPh sb="2" eb="4">
      <t>ニンイ</t>
    </rPh>
    <rPh sb="4" eb="6">
      <t>ダンタイ</t>
    </rPh>
    <phoneticPr fontId="36"/>
  </si>
  <si>
    <t>・重複応募</t>
    <phoneticPr fontId="36"/>
  </si>
  <si>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4"/>
  </si>
  <si>
    <t>総表</t>
    <rPh sb="0" eb="2">
      <t>ソウヒョウ</t>
    </rPh>
    <phoneticPr fontId="36"/>
  </si>
  <si>
    <t>活動要件</t>
    <rPh sb="0" eb="2">
      <t>カツドウ</t>
    </rPh>
    <rPh sb="2" eb="4">
      <t>ヨウケン</t>
    </rPh>
    <phoneticPr fontId="36"/>
  </si>
  <si>
    <t>・団体要件</t>
    <phoneticPr fontId="36"/>
  </si>
  <si>
    <t>・文化庁の補助金や委託費等が支出される活動である</t>
    <phoneticPr fontId="36"/>
  </si>
  <si>
    <t>個表</t>
    <rPh sb="0" eb="1">
      <t>コ</t>
    </rPh>
    <rPh sb="1" eb="2">
      <t>ヒョウ</t>
    </rPh>
    <phoneticPr fontId="36"/>
  </si>
  <si>
    <t>・実績要件</t>
    <phoneticPr fontId="36"/>
  </si>
  <si>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4"/>
  </si>
  <si>
    <t>助成金に算入できる経費が助成金の総額以上</t>
    <phoneticPr fontId="36"/>
  </si>
  <si>
    <t>・活動要件</t>
    <phoneticPr fontId="36"/>
  </si>
  <si>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4"/>
  </si>
  <si>
    <t>スタッフ費・キャスト費内訳</t>
    <rPh sb="4" eb="5">
      <t>ヒ</t>
    </rPh>
    <rPh sb="10" eb="11">
      <t>ヒ</t>
    </rPh>
    <rPh sb="11" eb="13">
      <t>ウチワケ</t>
    </rPh>
    <phoneticPr fontId="36"/>
  </si>
  <si>
    <t>完成後1年以内に広く一般に公開される日本映画である</t>
    <rPh sb="18" eb="20">
      <t>ニホン</t>
    </rPh>
    <rPh sb="20" eb="22">
      <t>エイガ</t>
    </rPh>
    <phoneticPr fontId="36"/>
  </si>
  <si>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4"/>
  </si>
  <si>
    <t>団体概要</t>
    <rPh sb="0" eb="2">
      <t>ダンタイ</t>
    </rPh>
    <rPh sb="2" eb="4">
      <t>ガイヨウ</t>
    </rPh>
    <phoneticPr fontId="36"/>
  </si>
  <si>
    <t>上映時間が1時間以上、予算総額が助成条件の額以上</t>
    <rPh sb="0" eb="2">
      <t>ジョウエイ</t>
    </rPh>
    <rPh sb="2" eb="4">
      <t>ジカン</t>
    </rPh>
    <rPh sb="6" eb="10">
      <t>ジカンイジョウ</t>
    </rPh>
    <rPh sb="22" eb="24">
      <t>イジョウ</t>
    </rPh>
    <phoneticPr fontId="36"/>
  </si>
  <si>
    <t>・団体要件を満たしていない（事務所を有していない）</t>
    <rPh sb="1" eb="3">
      <t>ダンタイ</t>
    </rPh>
    <rPh sb="3" eb="5">
      <t>ヨウケン</t>
    </rPh>
    <rPh sb="6" eb="7">
      <t>ミ</t>
    </rPh>
    <rPh sb="14" eb="16">
      <t>ジム</t>
    </rPh>
    <rPh sb="16" eb="17">
      <t>ショ</t>
    </rPh>
    <rPh sb="18" eb="19">
      <t>ユウ</t>
    </rPh>
    <phoneticPr fontId="4"/>
  </si>
  <si>
    <t>個人略歴（脚本）</t>
    <rPh sb="0" eb="2">
      <t>コジン</t>
    </rPh>
    <rPh sb="2" eb="4">
      <t>リャクレキ</t>
    </rPh>
    <rPh sb="5" eb="7">
      <t>キャクホン</t>
    </rPh>
    <phoneticPr fontId="36"/>
  </si>
  <si>
    <t>完成形式：35mm以上のポジフィルム、DCP</t>
    <rPh sb="0" eb="2">
      <t>カンセイ</t>
    </rPh>
    <rPh sb="2" eb="4">
      <t>ケイシキ</t>
    </rPh>
    <rPh sb="9" eb="11">
      <t>イジョウ</t>
    </rPh>
    <phoneticPr fontId="36"/>
  </si>
  <si>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6"/>
  </si>
  <si>
    <t>個人略歴（監督）</t>
    <rPh sb="0" eb="2">
      <t>コジン</t>
    </rPh>
    <rPh sb="2" eb="4">
      <t>リャクレキ</t>
    </rPh>
    <rPh sb="5" eb="7">
      <t>カントク</t>
    </rPh>
    <phoneticPr fontId="36"/>
  </si>
  <si>
    <t>応募できない活動にあたらない</t>
    <phoneticPr fontId="36"/>
  </si>
  <si>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6"/>
  </si>
  <si>
    <t>個人略歴（撮影）</t>
    <rPh sb="0" eb="2">
      <t>コジン</t>
    </rPh>
    <rPh sb="2" eb="4">
      <t>リャクレキ</t>
    </rPh>
    <rPh sb="5" eb="7">
      <t>サツエイ</t>
    </rPh>
    <phoneticPr fontId="36"/>
  </si>
  <si>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6"/>
  </si>
  <si>
    <t>・団体要件を満たしていない（　　　　　　　　　　　　　　　　　　　）</t>
    <rPh sb="1" eb="5">
      <t>ダンタイヨウケン</t>
    </rPh>
    <rPh sb="6" eb="7">
      <t>ミ</t>
    </rPh>
    <phoneticPr fontId="36"/>
  </si>
  <si>
    <t>個人略歴（プロデューサー）</t>
    <rPh sb="0" eb="2">
      <t>コジン</t>
    </rPh>
    <rPh sb="2" eb="4">
      <t>リャクレキ</t>
    </rPh>
    <phoneticPr fontId="36"/>
  </si>
  <si>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6"/>
  </si>
  <si>
    <t>・実績要件を満たしていない</t>
    <rPh sb="1" eb="3">
      <t>ジッセキ</t>
    </rPh>
    <rPh sb="3" eb="5">
      <t>ヨウケン</t>
    </rPh>
    <rPh sb="6" eb="7">
      <t>ミ</t>
    </rPh>
    <phoneticPr fontId="36"/>
  </si>
  <si>
    <t>定款・規約等</t>
    <rPh sb="0" eb="2">
      <t>テイカン</t>
    </rPh>
    <rPh sb="3" eb="5">
      <t>キヤク</t>
    </rPh>
    <rPh sb="5" eb="6">
      <t>トウ</t>
    </rPh>
    <phoneticPr fontId="36"/>
  </si>
  <si>
    <t>　　不適合</t>
    <rPh sb="2" eb="3">
      <t>フ</t>
    </rPh>
    <rPh sb="3" eb="5">
      <t>テキゴウ</t>
    </rPh>
    <phoneticPr fontId="36"/>
  </si>
  <si>
    <t>・活動要件を満たしていない（日本映画ではない）</t>
    <rPh sb="1" eb="3">
      <t>カツドウ</t>
    </rPh>
    <rPh sb="3" eb="5">
      <t>ヨウケン</t>
    </rPh>
    <rPh sb="6" eb="7">
      <t>ミ</t>
    </rPh>
    <rPh sb="14" eb="16">
      <t>ニホン</t>
    </rPh>
    <rPh sb="16" eb="18">
      <t>エイガ</t>
    </rPh>
    <phoneticPr fontId="36"/>
  </si>
  <si>
    <r>
      <t>財務諸表</t>
    </r>
    <r>
      <rPr>
        <sz val="9"/>
        <color theme="1"/>
        <rFont val="ＭＳ 明朝"/>
        <family val="1"/>
        <charset val="128"/>
      </rPr>
      <t>（特別、Ａのみ）</t>
    </r>
    <rPh sb="0" eb="2">
      <t>ザイム</t>
    </rPh>
    <rPh sb="2" eb="4">
      <t>ショヒョウ</t>
    </rPh>
    <rPh sb="5" eb="7">
      <t>トクベツ</t>
    </rPh>
    <phoneticPr fontId="36"/>
  </si>
  <si>
    <t>　　不明</t>
    <rPh sb="2" eb="4">
      <t>フメイ</t>
    </rPh>
    <phoneticPr fontId="36"/>
  </si>
  <si>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6"/>
  </si>
  <si>
    <t>映画製作実績資料</t>
    <rPh sb="0" eb="2">
      <t>エイガ</t>
    </rPh>
    <rPh sb="2" eb="4">
      <t>セイサク</t>
    </rPh>
    <rPh sb="4" eb="6">
      <t>ジッセキ</t>
    </rPh>
    <rPh sb="6" eb="8">
      <t>シリョウ</t>
    </rPh>
    <phoneticPr fontId="36"/>
  </si>
  <si>
    <t>《不明の要件》</t>
    <rPh sb="1" eb="3">
      <t>フメイ</t>
    </rPh>
    <rPh sb="4" eb="6">
      <t>ヨウケン</t>
    </rPh>
    <phoneticPr fontId="36"/>
  </si>
  <si>
    <t>・活動要件を満たしていない（一般に広く公開されない）</t>
    <rPh sb="1" eb="3">
      <t>カツドウ</t>
    </rPh>
    <rPh sb="3" eb="5">
      <t>ヨウケン</t>
    </rPh>
    <rPh sb="6" eb="7">
      <t>ミ</t>
    </rPh>
    <rPh sb="14" eb="16">
      <t>イッパン</t>
    </rPh>
    <rPh sb="17" eb="18">
      <t>ヒロ</t>
    </rPh>
    <rPh sb="19" eb="21">
      <t>コウカイ</t>
    </rPh>
    <phoneticPr fontId="36"/>
  </si>
  <si>
    <t>・活動要件を満たしていない（無料で公開）</t>
    <rPh sb="1" eb="3">
      <t>カツドウ</t>
    </rPh>
    <rPh sb="3" eb="5">
      <t>ヨウケン</t>
    </rPh>
    <rPh sb="6" eb="7">
      <t>ミ</t>
    </rPh>
    <rPh sb="14" eb="16">
      <t>ムリョウ</t>
    </rPh>
    <rPh sb="17" eb="19">
      <t>コウカイ</t>
    </rPh>
    <phoneticPr fontId="36"/>
  </si>
  <si>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6"/>
  </si>
  <si>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6"/>
  </si>
  <si>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6"/>
  </si>
  <si>
    <t>・活動要件を満たしていない（　　　　　　　　　　　　　　　　　　　）</t>
    <rPh sb="1" eb="3">
      <t>カツドウ</t>
    </rPh>
    <rPh sb="3" eb="5">
      <t>ヨウケン</t>
    </rPh>
    <rPh sb="6" eb="7">
      <t>ミ</t>
    </rPh>
    <phoneticPr fontId="36"/>
  </si>
  <si>
    <t>・商業的、政治的又は宗教的な宣伝意図を有する活動である</t>
    <rPh sb="1" eb="4">
      <t>ショウギョウテキ</t>
    </rPh>
    <phoneticPr fontId="36"/>
  </si>
  <si>
    <t>④【連絡概要】</t>
    <rPh sb="2" eb="4">
      <t>レンラク</t>
    </rPh>
    <rPh sb="4" eb="6">
      <t>ガイヨウ</t>
    </rPh>
    <phoneticPr fontId="36"/>
  </si>
  <si>
    <t>※要望者に連絡した日時及び提出期限を記入し、連絡手段にチェック</t>
    <phoneticPr fontId="36"/>
  </si>
  <si>
    <t>連絡日時</t>
    <rPh sb="0" eb="2">
      <t>レンラク</t>
    </rPh>
    <rPh sb="2" eb="4">
      <t>ニチジ</t>
    </rPh>
    <phoneticPr fontId="36"/>
  </si>
  <si>
    <t>→</t>
    <phoneticPr fontId="36"/>
  </si>
  <si>
    <t>提出期限</t>
    <rPh sb="0" eb="2">
      <t>テイシュツ</t>
    </rPh>
    <rPh sb="2" eb="4">
      <t>キゲン</t>
    </rPh>
    <phoneticPr fontId="36"/>
  </si>
  <si>
    <t>手　　段</t>
    <rPh sb="0" eb="1">
      <t>テ</t>
    </rPh>
    <rPh sb="3" eb="4">
      <t>ダン</t>
    </rPh>
    <phoneticPr fontId="36"/>
  </si>
  <si>
    <t>電話＋ 　メール、　　その他</t>
    <rPh sb="0" eb="2">
      <t>デンワ</t>
    </rPh>
    <rPh sb="13" eb="14">
      <t>タ</t>
    </rPh>
    <phoneticPr fontId="36"/>
  </si>
  <si>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6"/>
  </si>
  <si>
    <t>《2回目》</t>
    <phoneticPr fontId="36"/>
  </si>
  <si>
    <t>《結果》</t>
    <phoneticPr fontId="36"/>
  </si>
  <si>
    <t>　　要望者と連絡がとれた</t>
    <rPh sb="2" eb="4">
      <t>ヨウボウ</t>
    </rPh>
    <rPh sb="4" eb="5">
      <t>シャ</t>
    </rPh>
    <rPh sb="6" eb="8">
      <t>レンラク</t>
    </rPh>
    <phoneticPr fontId="36"/>
  </si>
  <si>
    <t>　　　　期限までに提出あり</t>
    <rPh sb="4" eb="6">
      <t>キゲン</t>
    </rPh>
    <rPh sb="9" eb="11">
      <t>テイシュツ</t>
    </rPh>
    <phoneticPr fontId="36"/>
  </si>
  <si>
    <t>提出日</t>
    <rPh sb="0" eb="2">
      <t>テイシュツ</t>
    </rPh>
    <rPh sb="2" eb="3">
      <t>ビ</t>
    </rPh>
    <phoneticPr fontId="36"/>
  </si>
  <si>
    <t>　　　　期限までに提出なし</t>
    <rPh sb="4" eb="6">
      <t>キゲン</t>
    </rPh>
    <rPh sb="9" eb="11">
      <t>テイシュツ</t>
    </rPh>
    <phoneticPr fontId="36"/>
  </si>
  <si>
    <t>　　要望者と連絡がとれなかった</t>
    <phoneticPr fontId="36"/>
  </si>
  <si>
    <t>【最終判断】</t>
    <rPh sb="1" eb="3">
      <t>サイシュウ</t>
    </rPh>
    <rPh sb="3" eb="5">
      <t>ハンダン</t>
    </rPh>
    <phoneticPr fontId="36"/>
  </si>
  <si>
    <t>適合</t>
    <rPh sb="0" eb="2">
      <t>テキゴウ</t>
    </rPh>
    <phoneticPr fontId="36"/>
  </si>
  <si>
    <t>不適合</t>
    <phoneticPr fontId="36"/>
  </si>
  <si>
    <t>　　《理由》</t>
    <phoneticPr fontId="36"/>
  </si>
  <si>
    <t>【特記事項】</t>
    <rPh sb="1" eb="3">
      <t>トッキ</t>
    </rPh>
    <rPh sb="3" eb="5">
      <t>ジコウ</t>
    </rPh>
    <phoneticPr fontId="36"/>
  </si>
  <si>
    <t>整理番号</t>
    <rPh sb="0" eb="2">
      <t>セイリ</t>
    </rPh>
    <rPh sb="2" eb="4">
      <t>バンゴウ</t>
    </rPh>
    <phoneticPr fontId="36"/>
  </si>
  <si>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6"/>
  </si>
  <si>
    <t>完成形式：16mm以上のポジフィルム・DCP・ビデオテープ等</t>
    <rPh sb="0" eb="2">
      <t>カンセイ</t>
    </rPh>
    <rPh sb="2" eb="4">
      <t>ケイシキ</t>
    </rPh>
    <rPh sb="9" eb="11">
      <t>イジョウ</t>
    </rPh>
    <rPh sb="29" eb="30">
      <t>トウ</t>
    </rPh>
    <phoneticPr fontId="36"/>
  </si>
  <si>
    <r>
      <t>財務諸表</t>
    </r>
    <r>
      <rPr>
        <sz val="9"/>
        <color theme="1"/>
        <rFont val="ＭＳ 明朝"/>
        <family val="1"/>
        <charset val="128"/>
      </rPr>
      <t>（特別のみ）</t>
    </r>
    <rPh sb="0" eb="2">
      <t>ザイム</t>
    </rPh>
    <rPh sb="2" eb="4">
      <t>ショヒョウ</t>
    </rPh>
    <rPh sb="5" eb="7">
      <t>トクベツ</t>
    </rPh>
    <phoneticPr fontId="36"/>
  </si>
  <si>
    <t>企画書</t>
    <rPh sb="0" eb="3">
      <t>キカクショ</t>
    </rPh>
    <phoneticPr fontId="36"/>
  </si>
  <si>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6"/>
  </si>
  <si>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6"/>
  </si>
  <si>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4"/>
  </si>
  <si>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6"/>
  </si>
  <si>
    <t>完成形式：アニメーション技法によって製作</t>
    <rPh sb="0" eb="2">
      <t>カンセイ</t>
    </rPh>
    <rPh sb="2" eb="4">
      <t>ケイシキ</t>
    </rPh>
    <phoneticPr fontId="36"/>
  </si>
  <si>
    <t>個人略歴（チーフアニメーター）</t>
    <rPh sb="0" eb="2">
      <t>コジン</t>
    </rPh>
    <rPh sb="2" eb="4">
      <t>リャクレキ</t>
    </rPh>
    <phoneticPr fontId="36"/>
  </si>
  <si>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6"/>
  </si>
  <si>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6"/>
  </si>
  <si>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6"/>
  </si>
  <si>
    <t>②【応募要件の確認】</t>
    <rPh sb="2" eb="4">
      <t>オウボ</t>
    </rPh>
    <rPh sb="4" eb="6">
      <t>ヨウケン</t>
    </rPh>
    <rPh sb="7" eb="9">
      <t>カクニン</t>
    </rPh>
    <phoneticPr fontId="36"/>
  </si>
  <si>
    <t>③【連絡概要】</t>
    <rPh sb="2" eb="4">
      <t>レンラク</t>
    </rPh>
    <rPh sb="4" eb="6">
      <t>ガイヨウ</t>
    </rPh>
    <phoneticPr fontId="36"/>
  </si>
  <si>
    <t>課税対象外経費</t>
    <rPh sb="0" eb="2">
      <t>カゼイ</t>
    </rPh>
    <rPh sb="2" eb="4">
      <t>タイショウ</t>
    </rPh>
    <rPh sb="4" eb="5">
      <t>ガイ</t>
    </rPh>
    <rPh sb="5" eb="7">
      <t>ケイヒ</t>
    </rPh>
    <phoneticPr fontId="5"/>
  </si>
  <si>
    <t>活動の収支予算（収入）</t>
    <phoneticPr fontId="36"/>
  </si>
  <si>
    <t>活動の収支予算（支出）</t>
    <rPh sb="8" eb="10">
      <t>シシュツ</t>
    </rPh>
    <phoneticPr fontId="36"/>
  </si>
  <si>
    <t>活動の収支予算（収入）</t>
    <rPh sb="0" eb="2">
      <t>カツドウ</t>
    </rPh>
    <rPh sb="3" eb="5">
      <t>シュウシ</t>
    </rPh>
    <rPh sb="5" eb="7">
      <t>ヨサン</t>
    </rPh>
    <rPh sb="8" eb="10">
      <t>シュウニュウ</t>
    </rPh>
    <phoneticPr fontId="36"/>
  </si>
  <si>
    <t>団体概要</t>
    <phoneticPr fontId="35"/>
  </si>
  <si>
    <t>スタッフ費・キャスト費内訳</t>
    <phoneticPr fontId="35"/>
  </si>
  <si>
    <t>活動の収支予算（支出）</t>
    <rPh sb="8" eb="10">
      <t>シシュツ</t>
    </rPh>
    <phoneticPr fontId="35"/>
  </si>
  <si>
    <r>
      <t>脚本</t>
    </r>
    <r>
      <rPr>
        <sz val="11"/>
        <rFont val="游ゴシック"/>
        <family val="3"/>
        <charset val="128"/>
        <scheme val="minor"/>
      </rPr>
      <t>（劇・アニメのみ）</t>
    </r>
    <rPh sb="0" eb="2">
      <t>キャクホン</t>
    </rPh>
    <rPh sb="3" eb="4">
      <t>ゲキ</t>
    </rPh>
    <phoneticPr fontId="5"/>
  </si>
  <si>
    <r>
      <t>撮影</t>
    </r>
    <r>
      <rPr>
        <sz val="11"/>
        <rFont val="游ゴシック"/>
        <family val="3"/>
        <charset val="128"/>
        <scheme val="minor"/>
      </rPr>
      <t>（劇・記録のみ）</t>
    </r>
    <rPh sb="0" eb="2">
      <t>サツエイ</t>
    </rPh>
    <rPh sb="3" eb="4">
      <t>ゲキ</t>
    </rPh>
    <rPh sb="5" eb="7">
      <t>キロク</t>
    </rPh>
    <phoneticPr fontId="5"/>
  </si>
  <si>
    <t>担当者情報</t>
    <rPh sb="0" eb="3">
      <t>タントウシャ</t>
    </rPh>
    <rPh sb="3" eb="5">
      <t>ジョウホウ</t>
    </rPh>
    <phoneticPr fontId="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</si>
  <si>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</si>
  <si>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</si>
  <si>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担当部署名または役職名</t>
    <rPh sb="2" eb="4">
      <t>ブショ</t>
    </rPh>
    <rPh sb="4" eb="5">
      <t>メイ</t>
    </rPh>
    <rPh sb="8" eb="11">
      <t>ヤクショクメイ</t>
    </rPh>
    <phoneticPr fontId="5"/>
  </si>
  <si>
    <t>担当者氏名</t>
    <phoneticPr fontId="5"/>
  </si>
  <si>
    <t>担当者電話番号</t>
    <phoneticPr fontId="35"/>
  </si>
  <si>
    <t>E-mail</t>
    <phoneticPr fontId="5"/>
  </si>
  <si>
    <t>電話番号</t>
    <rPh sb="0" eb="2">
      <t>デンワ</t>
    </rPh>
    <rPh sb="2" eb="4">
      <t>バンゴウ</t>
    </rPh>
    <phoneticPr fontId="5"/>
  </si>
  <si>
    <t>原作の有無</t>
    <rPh sb="0" eb="2">
      <t>ゲンサク</t>
    </rPh>
    <rPh sb="3" eb="5">
      <t>ウム</t>
    </rPh>
    <phoneticPr fontId="5"/>
  </si>
  <si>
    <t>原作名</t>
    <rPh sb="0" eb="2">
      <t>ゲンサク</t>
    </rPh>
    <rPh sb="2" eb="3">
      <t>メイ</t>
    </rPh>
    <phoneticPr fontId="5"/>
  </si>
  <si>
    <t>原作者名</t>
    <rPh sb="0" eb="4">
      <t>ゲンサクシャメイ</t>
    </rPh>
    <phoneticPr fontId="5"/>
  </si>
  <si>
    <t>・団体の住所、団体名、代表者役職名、代表者氏名について
　提出書類の「団体概要」と内容を同一にしてください。</t>
    <phoneticPr fontId="5"/>
  </si>
  <si>
    <t>・担当者名欄には、1名のみ記入してください。</t>
    <rPh sb="1" eb="4">
      <t>タントウシャ</t>
    </rPh>
    <rPh sb="4" eb="5">
      <t>メイ</t>
    </rPh>
    <rPh sb="5" eb="6">
      <t>ラン</t>
    </rPh>
    <rPh sb="10" eb="11">
      <t>メイ</t>
    </rPh>
    <rPh sb="13" eb="15">
      <t>キニュウ</t>
    </rPh>
    <phoneticPr fontId="5"/>
  </si>
  <si>
    <t>・上映時間を記入し、完成形態を選択してください。</t>
    <phoneticPr fontId="5"/>
  </si>
  <si>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5"/>
  </si>
  <si>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5"/>
  </si>
  <si>
    <t>・収入、支出のシートの金額が自動転記されます。</t>
    <rPh sb="1" eb="3">
      <t>シュウニュウ</t>
    </rPh>
    <rPh sb="4" eb="6">
      <t>シシュツ</t>
    </rPh>
    <rPh sb="11" eb="13">
      <t>キンガク</t>
    </rPh>
    <rPh sb="14" eb="18">
      <t>ジドウテンキ</t>
    </rPh>
    <phoneticPr fontId="5"/>
  </si>
  <si>
    <t>・「課税事業者」か、「免税事業者及び簡易課税事業者」かをプルダウンメニューから選択してください。</t>
    <rPh sb="2" eb="4">
      <t>カゼイ</t>
    </rPh>
    <rPh sb="4" eb="7">
      <t>ジギョウシャ</t>
    </rPh>
    <rPh sb="39" eb="41">
      <t>センタク</t>
    </rPh>
    <phoneticPr fontId="5"/>
  </si>
  <si>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5"/>
  </si>
  <si>
    <t>【注意】本シートを編集・削除しないでください。</t>
    <rPh sb="1" eb="3">
      <t>チュウイ</t>
    </rPh>
    <rPh sb="4" eb="5">
      <t>ホン</t>
    </rPh>
    <rPh sb="9" eb="11">
      <t>ヘンシュウ</t>
    </rPh>
    <rPh sb="12" eb="14">
      <t>サクジョ</t>
    </rPh>
    <phoneticPr fontId="35"/>
  </si>
  <si>
    <t>連携先</t>
    <rPh sb="0" eb="2">
      <t>レンケイ</t>
    </rPh>
    <rPh sb="2" eb="3">
      <t>サキ</t>
    </rPh>
    <phoneticPr fontId="35"/>
  </si>
  <si>
    <t>行</t>
    <rPh sb="0" eb="1">
      <t>ギョウ</t>
    </rPh>
    <phoneticPr fontId="35"/>
  </si>
  <si>
    <t>連携元</t>
    <rPh sb="0" eb="2">
      <t>レンケイ</t>
    </rPh>
    <rPh sb="2" eb="3">
      <t>モト</t>
    </rPh>
    <phoneticPr fontId="35"/>
  </si>
  <si>
    <t>連携内容</t>
    <rPh sb="0" eb="2">
      <t>レンケイ</t>
    </rPh>
    <rPh sb="2" eb="4">
      <t>ナイヨウ</t>
    </rPh>
    <phoneticPr fontId="35"/>
  </si>
  <si>
    <t>様式の種類</t>
    <rPh sb="0" eb="2">
      <t>ヨウシキ</t>
    </rPh>
    <rPh sb="3" eb="5">
      <t>シュルイ</t>
    </rPh>
    <phoneticPr fontId="35"/>
  </si>
  <si>
    <t>要望書登録/基金/ジャンル
要望書登録/補助金/ジャンル</t>
    <phoneticPr fontId="35"/>
  </si>
  <si>
    <t>要望書登録/連絡先/郵便番号</t>
    <rPh sb="0" eb="3">
      <t>ヨウボウショ</t>
    </rPh>
    <rPh sb="3" eb="5">
      <t>トウロク</t>
    </rPh>
    <rPh sb="6" eb="9">
      <t>レンラクサキ</t>
    </rPh>
    <rPh sb="10" eb="14">
      <t>ユウビンバンゴウ</t>
    </rPh>
    <phoneticPr fontId="35"/>
  </si>
  <si>
    <t>要望書登録/連絡先/住所1</t>
    <rPh sb="0" eb="3">
      <t>ヨウボウショ</t>
    </rPh>
    <rPh sb="3" eb="5">
      <t>トウロク</t>
    </rPh>
    <rPh sb="6" eb="9">
      <t>レンラクサキ</t>
    </rPh>
    <rPh sb="10" eb="12">
      <t>ジュウショ</t>
    </rPh>
    <phoneticPr fontId="35"/>
  </si>
  <si>
    <t>要望書登録/連絡先/住所2</t>
    <rPh sb="0" eb="3">
      <t>ヨウボウショ</t>
    </rPh>
    <rPh sb="3" eb="5">
      <t>トウロク</t>
    </rPh>
    <rPh sb="6" eb="9">
      <t>レンラクサキ</t>
    </rPh>
    <rPh sb="10" eb="12">
      <t>ジュウショ</t>
    </rPh>
    <phoneticPr fontId="35"/>
  </si>
  <si>
    <t>要望書登録/連絡先/担当者</t>
    <rPh sb="0" eb="3">
      <t>ヨウボウショ</t>
    </rPh>
    <rPh sb="3" eb="5">
      <t>トウロク</t>
    </rPh>
    <rPh sb="6" eb="9">
      <t>レンラクサキ</t>
    </rPh>
    <rPh sb="10" eb="13">
      <t>タントウシャ</t>
    </rPh>
    <phoneticPr fontId="35"/>
  </si>
  <si>
    <t>要望書登録/連絡先/担当役職</t>
    <rPh sb="0" eb="3">
      <t>ヨウボウショ</t>
    </rPh>
    <rPh sb="3" eb="5">
      <t>トウロク</t>
    </rPh>
    <rPh sb="6" eb="9">
      <t>レンラクサキ</t>
    </rPh>
    <rPh sb="10" eb="12">
      <t>タントウ</t>
    </rPh>
    <rPh sb="12" eb="14">
      <t>ヤクショク</t>
    </rPh>
    <phoneticPr fontId="35"/>
  </si>
  <si>
    <t>要望書登録/連絡先/担当部署</t>
    <rPh sb="0" eb="3">
      <t>ヨウボウショ</t>
    </rPh>
    <rPh sb="3" eb="5">
      <t>トウロク</t>
    </rPh>
    <rPh sb="6" eb="9">
      <t>レンラクサキ</t>
    </rPh>
    <rPh sb="10" eb="12">
      <t>タントウ</t>
    </rPh>
    <rPh sb="12" eb="14">
      <t>ブショ</t>
    </rPh>
    <phoneticPr fontId="35"/>
  </si>
  <si>
    <t>要望書登録/連絡先/電話番号</t>
    <rPh sb="0" eb="3">
      <t>ヨウボウショ</t>
    </rPh>
    <rPh sb="3" eb="5">
      <t>トウロク</t>
    </rPh>
    <rPh sb="6" eb="9">
      <t>レンラクサキ</t>
    </rPh>
    <rPh sb="10" eb="12">
      <t>デンワ</t>
    </rPh>
    <rPh sb="12" eb="14">
      <t>バンゴウ</t>
    </rPh>
    <phoneticPr fontId="35"/>
  </si>
  <si>
    <t>要望書登録/連絡先/FAX</t>
    <rPh sb="0" eb="3">
      <t>ヨウボウショ</t>
    </rPh>
    <rPh sb="3" eb="5">
      <t>トウロク</t>
    </rPh>
    <rPh sb="6" eb="9">
      <t>レンラクサキ</t>
    </rPh>
    <phoneticPr fontId="35"/>
  </si>
  <si>
    <t>要望書登録/連絡先/メールアドレス</t>
    <rPh sb="0" eb="3">
      <t>ヨウボウショ</t>
    </rPh>
    <rPh sb="3" eb="5">
      <t>トウロク</t>
    </rPh>
    <rPh sb="6" eb="9">
      <t>レンラクサキ</t>
    </rPh>
    <phoneticPr fontId="35"/>
  </si>
  <si>
    <t>団体更新フラグ</t>
    <rPh sb="0" eb="2">
      <t>ダンタイ</t>
    </rPh>
    <rPh sb="2" eb="4">
      <t>コウシン</t>
    </rPh>
    <phoneticPr fontId="35"/>
  </si>
  <si>
    <t>団体コード</t>
    <rPh sb="0" eb="2">
      <t>ダンタイ</t>
    </rPh>
    <phoneticPr fontId="35"/>
  </si>
  <si>
    <t>施設更新フラグ</t>
    <rPh sb="0" eb="2">
      <t>シセツ</t>
    </rPh>
    <rPh sb="2" eb="4">
      <t>コウシン</t>
    </rPh>
    <phoneticPr fontId="35"/>
  </si>
  <si>
    <t>施設コード</t>
    <rPh sb="0" eb="2">
      <t>シセツ</t>
    </rPh>
    <phoneticPr fontId="35"/>
  </si>
  <si>
    <t>-</t>
  </si>
  <si>
    <t>団体名（フリガナ）</t>
    <phoneticPr fontId="5"/>
  </si>
  <si>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7"/>
  </si>
  <si>
    <t>直接入力</t>
    <rPh sb="0" eb="2">
      <t>チョクセツ</t>
    </rPh>
    <rPh sb="2" eb="4">
      <t>ニュウリョク</t>
    </rPh>
    <phoneticPr fontId="35"/>
  </si>
  <si>
    <t>個人略歴（監督）</t>
    <rPh sb="5" eb="7">
      <t>カントク</t>
    </rPh>
    <phoneticPr fontId="35"/>
  </si>
  <si>
    <t>個人略歴（脚本）</t>
    <rPh sb="5" eb="7">
      <t>キャクホン</t>
    </rPh>
    <phoneticPr fontId="35"/>
  </si>
  <si>
    <t>アニメーション映画（長編）</t>
    <rPh sb="10" eb="12">
      <t>チョウヘン</t>
    </rPh>
    <phoneticPr fontId="5"/>
  </si>
  <si>
    <t>アニメーション映画（短編A）</t>
    <phoneticPr fontId="5"/>
  </si>
  <si>
    <t>シナリオ　15部</t>
    <rPh sb="7" eb="8">
      <t>ブ</t>
    </rPh>
    <phoneticPr fontId="36"/>
  </si>
  <si>
    <t>.</t>
    <phoneticPr fontId="5"/>
  </si>
  <si>
    <t>.</t>
    <phoneticPr fontId="8"/>
  </si>
  <si>
    <t>-</t>
    <phoneticPr fontId="35"/>
  </si>
  <si>
    <t>全て税込みで記入してください。</t>
    <rPh sb="0" eb="1">
      <t>スベ</t>
    </rPh>
    <rPh sb="2" eb="4">
      <t>ゼイコ</t>
    </rPh>
    <rPh sb="6" eb="8">
      <t>キニュウ</t>
    </rPh>
    <phoneticPr fontId="5"/>
  </si>
  <si>
    <t>完成形式</t>
    <rPh sb="0" eb="4">
      <t>カンセイケイシキ</t>
    </rPh>
    <phoneticPr fontId="5"/>
  </si>
  <si>
    <t>DCP</t>
    <phoneticPr fontId="5"/>
  </si>
  <si>
    <t>35mm以上のポジフィルム</t>
    <rPh sb="4" eb="6">
      <t>イジョウ</t>
    </rPh>
    <phoneticPr fontId="5"/>
  </si>
  <si>
    <t>16mm以上のポジフィルム</t>
    <rPh sb="4" eb="6">
      <t>イジョウ</t>
    </rPh>
    <phoneticPr fontId="5"/>
  </si>
  <si>
    <t>Blu-ray</t>
    <phoneticPr fontId="5"/>
  </si>
  <si>
    <t>DVD</t>
    <phoneticPr fontId="5"/>
  </si>
  <si>
    <t>ビデオテープ</t>
    <phoneticPr fontId="5"/>
  </si>
  <si>
    <t>その他（具体的に）</t>
    <rPh sb="2" eb="3">
      <t>タ</t>
    </rPh>
    <rPh sb="4" eb="7">
      <t>グタイテキ</t>
    </rPh>
    <phoneticPr fontId="5"/>
  </si>
  <si>
    <t>補助金・助成金</t>
    <rPh sb="0" eb="3">
      <t>ホジョキン</t>
    </rPh>
    <rPh sb="4" eb="7">
      <t>ジョセイキン</t>
    </rPh>
    <phoneticPr fontId="6"/>
  </si>
  <si>
    <t>収入総額</t>
    <phoneticPr fontId="5"/>
  </si>
  <si>
    <t>単位</t>
    <rPh sb="0" eb="2">
      <t>タンイ</t>
    </rPh>
    <phoneticPr fontId="11"/>
  </si>
  <si>
    <t>従事期間</t>
    <rPh sb="0" eb="2">
      <t>ジュウジ</t>
    </rPh>
    <rPh sb="2" eb="4">
      <t>キカン</t>
    </rPh>
    <phoneticPr fontId="12"/>
  </si>
  <si>
    <t>自己出資金</t>
    <rPh sb="0" eb="2">
      <t>ジコ</t>
    </rPh>
    <rPh sb="2" eb="5">
      <t>シュッシキン</t>
    </rPh>
    <phoneticPr fontId="5"/>
  </si>
  <si>
    <t>自己出資金</t>
    <rPh sb="0" eb="2">
      <t>ジコ</t>
    </rPh>
    <rPh sb="2" eb="4">
      <t>シュッシ</t>
    </rPh>
    <rPh sb="4" eb="5">
      <t>キン</t>
    </rPh>
    <phoneticPr fontId="5"/>
  </si>
  <si>
    <t>公開計画</t>
    <rPh sb="0" eb="4">
      <t>コウカイケイカク</t>
    </rPh>
    <phoneticPr fontId="5"/>
  </si>
  <si>
    <t>本活動の企画意図・目的</t>
    <rPh sb="0" eb="1">
      <t>ホン</t>
    </rPh>
    <rPh sb="1" eb="3">
      <t>カツドウ</t>
    </rPh>
    <rPh sb="4" eb="6">
      <t>キカク</t>
    </rPh>
    <rPh sb="6" eb="8">
      <t>イト</t>
    </rPh>
    <rPh sb="9" eb="11">
      <t>モクテキ</t>
    </rPh>
    <phoneticPr fontId="5"/>
  </si>
  <si>
    <t>ロケ地／撮影地自治体名</t>
    <rPh sb="2" eb="3">
      <t>チ</t>
    </rPh>
    <rPh sb="4" eb="7">
      <t>サツエイチ</t>
    </rPh>
    <rPh sb="7" eb="10">
      <t>ジチタイ</t>
    </rPh>
    <rPh sb="10" eb="11">
      <t>メイ</t>
    </rPh>
    <phoneticPr fontId="5"/>
  </si>
  <si>
    <t>消費税等仕入控除税額（C）</t>
    <rPh sb="0" eb="7">
      <t>ジョセイキンサンテイケイヒ</t>
    </rPh>
    <phoneticPr fontId="5"/>
  </si>
  <si>
    <t>助成金算定経費の合計額（D）</t>
    <rPh sb="0" eb="7">
      <t>ジョセイキンサンテイケイヒ</t>
    </rPh>
    <rPh sb="8" eb="11">
      <t>ゴウケイガク</t>
    </rPh>
    <phoneticPr fontId="5"/>
  </si>
  <si>
    <t>活動区分</t>
    <rPh sb="0" eb="4">
      <t>カツドウクブン</t>
    </rPh>
    <phoneticPr fontId="5"/>
  </si>
  <si>
    <t>①</t>
    <phoneticPr fontId="35"/>
  </si>
  <si>
    <t>②</t>
    <phoneticPr fontId="35"/>
  </si>
  <si>
    <t>③</t>
    <phoneticPr fontId="35"/>
  </si>
  <si>
    <t>ポストプロダクション会社等</t>
    <rPh sb="10" eb="12">
      <t>ガイシャ</t>
    </rPh>
    <rPh sb="12" eb="13">
      <t>ナド</t>
    </rPh>
    <phoneticPr fontId="5"/>
  </si>
  <si>
    <t>製作幹事</t>
    <rPh sb="0" eb="4">
      <t>セイサクカンジ</t>
    </rPh>
    <phoneticPr fontId="5"/>
  </si>
  <si>
    <t>助成金を得ることで期待できる効果</t>
    <rPh sb="0" eb="3">
      <t>ジョセイキン</t>
    </rPh>
    <rPh sb="4" eb="5">
      <t>エ</t>
    </rPh>
    <rPh sb="9" eb="11">
      <t>キタイ</t>
    </rPh>
    <rPh sb="14" eb="16">
      <t>コウカ</t>
    </rPh>
    <phoneticPr fontId="7"/>
  </si>
  <si>
    <t>令和６年度文化芸術振興費補助金交付要望書チェック表</t>
    <rPh sb="0" eb="2">
      <t>レイワ</t>
    </rPh>
    <phoneticPr fontId="36"/>
  </si>
  <si>
    <t>完成時期　単年度：R6.4.1～R7.3.31</t>
    <rPh sb="0" eb="2">
      <t>カンセイ</t>
    </rPh>
    <rPh sb="2" eb="4">
      <t>ジキ</t>
    </rPh>
    <rPh sb="5" eb="8">
      <t>タンネンド</t>
    </rPh>
    <phoneticPr fontId="36"/>
  </si>
  <si>
    <t>団体名</t>
    <rPh sb="0" eb="3">
      <t>ダンタイメイ</t>
    </rPh>
    <phoneticPr fontId="5"/>
  </si>
  <si>
    <t>代表者役職</t>
    <rPh sb="0" eb="5">
      <t>ダイヒョウシャヤクショク</t>
    </rPh>
    <phoneticPr fontId="5"/>
  </si>
  <si>
    <t>代表者氏名</t>
    <rPh sb="0" eb="5">
      <t>ダイヒョウシャシメイ</t>
    </rPh>
    <phoneticPr fontId="5"/>
  </si>
  <si>
    <t>総表!C27</t>
    <phoneticPr fontId="35"/>
  </si>
  <si>
    <t>総表!D43</t>
    <phoneticPr fontId="35"/>
  </si>
  <si>
    <t>総表!J42</t>
    <phoneticPr fontId="35"/>
  </si>
  <si>
    <t>総表!D28</t>
    <phoneticPr fontId="35"/>
  </si>
  <si>
    <t>総表!C37</t>
    <phoneticPr fontId="35"/>
  </si>
  <si>
    <t>総表!E37</t>
    <phoneticPr fontId="35"/>
  </si>
  <si>
    <t>総表!J28</t>
    <phoneticPr fontId="35"/>
  </si>
  <si>
    <t>総表!D31</t>
    <phoneticPr fontId="35"/>
  </si>
  <si>
    <t>総表!D32</t>
    <phoneticPr fontId="35"/>
  </si>
  <si>
    <t>総表!D33</t>
    <phoneticPr fontId="35"/>
  </si>
  <si>
    <t>総表!D30</t>
    <phoneticPr fontId="35"/>
  </si>
  <si>
    <t>総表!D29</t>
    <phoneticPr fontId="35"/>
  </si>
  <si>
    <t>総表!C38</t>
    <phoneticPr fontId="35"/>
  </si>
  <si>
    <t>総表!E38</t>
    <phoneticPr fontId="35"/>
  </si>
  <si>
    <t>総表!B9</t>
    <phoneticPr fontId="35"/>
  </si>
  <si>
    <t>総表!C10</t>
    <phoneticPr fontId="35"/>
  </si>
  <si>
    <t>総表!C7</t>
    <phoneticPr fontId="35"/>
  </si>
  <si>
    <t>総表!C15</t>
    <phoneticPr fontId="35"/>
  </si>
  <si>
    <t>総表!C14</t>
    <phoneticPr fontId="35"/>
  </si>
  <si>
    <t>総表!C17</t>
    <phoneticPr fontId="35"/>
  </si>
  <si>
    <t>総表!C16</t>
    <phoneticPr fontId="35"/>
  </si>
  <si>
    <t>総表!C11</t>
    <phoneticPr fontId="35"/>
  </si>
  <si>
    <t>総表!C13</t>
    <phoneticPr fontId="35"/>
  </si>
  <si>
    <t>総表!D13</t>
    <phoneticPr fontId="35"/>
  </si>
  <si>
    <t>総表!H13</t>
    <phoneticPr fontId="35"/>
  </si>
  <si>
    <t>総表!C18</t>
    <phoneticPr fontId="35"/>
  </si>
  <si>
    <t>総表!C19</t>
    <phoneticPr fontId="35"/>
  </si>
  <si>
    <t>総表!C21</t>
    <phoneticPr fontId="35"/>
  </si>
  <si>
    <t>総表!H21</t>
    <phoneticPr fontId="35"/>
  </si>
  <si>
    <t>総表!C23</t>
    <phoneticPr fontId="35"/>
  </si>
  <si>
    <t>総表!C22</t>
    <phoneticPr fontId="35"/>
  </si>
  <si>
    <t>総表!C24</t>
    <phoneticPr fontId="35"/>
  </si>
  <si>
    <t>総表!C25</t>
    <phoneticPr fontId="35"/>
  </si>
  <si>
    <t>シノプシス　10部</t>
    <rPh sb="8" eb="9">
      <t>ブ</t>
    </rPh>
    <phoneticPr fontId="36"/>
  </si>
  <si>
    <t>絵コンテ　10部</t>
    <rPh sb="0" eb="1">
      <t>エ</t>
    </rPh>
    <rPh sb="7" eb="8">
      <t>ブ</t>
    </rPh>
    <phoneticPr fontId="36"/>
  </si>
  <si>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36"/>
  </si>
  <si>
    <t>イメージボード等　10部</t>
    <rPh sb="7" eb="8">
      <t>トウ</t>
    </rPh>
    <rPh sb="11" eb="12">
      <t>ブ</t>
    </rPh>
    <phoneticPr fontId="36"/>
  </si>
  <si>
    <r>
      <t>監督のポートフォリオ　10部</t>
    </r>
    <r>
      <rPr>
        <sz val="9"/>
        <color theme="1"/>
        <rFont val="ＭＳ 明朝"/>
        <family val="1"/>
        <charset val="128"/>
      </rPr>
      <t>（短編Ａ・Ｂのみ）</t>
    </r>
    <rPh sb="0" eb="2">
      <t>カントク</t>
    </rPh>
    <rPh sb="13" eb="14">
      <t>ブ</t>
    </rPh>
    <rPh sb="15" eb="17">
      <t>タンペン</t>
    </rPh>
    <phoneticPr fontId="36"/>
  </si>
  <si>
    <t xml:space="preserve">≪あらすじや企画内容の特色・アピールポイント等を簡潔に記入してください≫
</t>
    <phoneticPr fontId="7"/>
  </si>
  <si>
    <t>総表!D42</t>
    <phoneticPr fontId="35"/>
  </si>
  <si>
    <t>日本映画製作支援事業</t>
    <rPh sb="0" eb="10">
      <t>ニホンエイガセイサクシエンジギョウ</t>
    </rPh>
    <phoneticPr fontId="5"/>
  </si>
  <si>
    <t>支出総額（予算総額）</t>
    <rPh sb="5" eb="9">
      <t>ヨサンソウガク</t>
    </rPh>
    <phoneticPr fontId="5"/>
  </si>
  <si>
    <t>主な出演者及び起用の理由</t>
    <rPh sb="0" eb="1">
      <t>オモ</t>
    </rPh>
    <rPh sb="2" eb="5">
      <t>シュツエンシャ</t>
    </rPh>
    <rPh sb="5" eb="6">
      <t>オヨ</t>
    </rPh>
    <rPh sb="7" eb="9">
      <t>キヨウ</t>
    </rPh>
    <rPh sb="10" eb="12">
      <t>リユウ</t>
    </rPh>
    <phoneticPr fontId="5"/>
  </si>
  <si>
    <t>主なスタッフ及び起用の理由</t>
    <rPh sb="0" eb="1">
      <t>オモ</t>
    </rPh>
    <rPh sb="6" eb="7">
      <t>オヨ</t>
    </rPh>
    <rPh sb="8" eb="10">
      <t>キヨウ</t>
    </rPh>
    <rPh sb="11" eb="13">
      <t>リユウ</t>
    </rPh>
    <phoneticPr fontId="5"/>
  </si>
  <si>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7"/>
  </si>
  <si>
    <t xml:space="preserve">≪本活動の企画意図や、どうしてこの企画を実現したいか、なぜ今、製作をする意義があるのかを簡潔に記してください≫
</t>
    <phoneticPr fontId="7"/>
  </si>
  <si>
    <t>応募要件確認書</t>
    <rPh sb="0" eb="7">
      <t>オウボヨウケンカクニンショ</t>
    </rPh>
    <phoneticPr fontId="35"/>
  </si>
  <si>
    <t>申告書</t>
    <rPh sb="0" eb="3">
      <t>シンコクショ</t>
    </rPh>
    <phoneticPr fontId="35"/>
  </si>
  <si>
    <t>応募要件確認書</t>
    <rPh sb="0" eb="7">
      <t>オウボヨウケンカクニンショ</t>
    </rPh>
    <phoneticPr fontId="36"/>
  </si>
  <si>
    <t xml:space="preserve">共同製作：株式会社○○○（製作幹事・企画、確定）、○○○株式会社（配給、未定）、○○○○株式会社（広報、確定）、●●●株式会社（出資のみ、確定）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ヨテイ</t>
    </rPh>
    <rPh sb="95" eb="97">
      <t>ジョセイ</t>
    </rPh>
    <rPh sb="100" eb="102">
      <t>ザイダン</t>
    </rPh>
    <rPh sb="103" eb="106">
      <t>シンセイチュウ</t>
    </rPh>
    <rPh sb="108" eb="111">
      <t>ホジョキン</t>
    </rPh>
    <rPh sb="114" eb="115">
      <t>シ</t>
    </rPh>
    <rPh sb="116" eb="118">
      <t>カクテイ</t>
    </rPh>
    <rPh sb="132" eb="134">
      <t>ジッシ</t>
    </rPh>
    <rPh sb="134" eb="135">
      <t>チュウ</t>
    </rPh>
    <rPh sb="138" eb="140">
      <t>オウボ</t>
    </rPh>
    <rPh sb="140" eb="142">
      <t>ダンタイ</t>
    </rPh>
    <rPh sb="142" eb="144">
      <t>ジシン</t>
    </rPh>
    <rPh sb="145" eb="146">
      <t>メイ</t>
    </rPh>
    <rPh sb="147" eb="149">
      <t>キサイ</t>
    </rPh>
    <rPh sb="155" eb="158">
      <t>ジョセイキン</t>
    </rPh>
    <rPh sb="159" eb="160">
      <t>ホン</t>
    </rPh>
    <rPh sb="160" eb="163">
      <t>ジョセイキン</t>
    </rPh>
    <rPh sb="164" eb="166">
      <t>キサイ</t>
    </rPh>
    <phoneticPr fontId="7"/>
  </si>
  <si>
    <t>単年度助成
第２回募集</t>
    <rPh sb="0" eb="3">
      <t>タンネンド</t>
    </rPh>
    <rPh sb="3" eb="5">
      <t>ジョセイ</t>
    </rPh>
    <rPh sb="9" eb="11">
      <t>ボシュウ</t>
    </rPh>
    <phoneticPr fontId="12"/>
  </si>
  <si>
    <t>R6.10.1～R7.3.31に
支払いが完了する経費</t>
    <rPh sb="17" eb="19">
      <t>シハラ</t>
    </rPh>
    <rPh sb="21" eb="23">
      <t>カンリョウ</t>
    </rPh>
    <rPh sb="25" eb="27">
      <t>ケイヒ</t>
    </rPh>
    <phoneticPr fontId="5"/>
  </si>
  <si>
    <t>左記金額のうち
R6.10.1～
R7.3.31の期間に
支払う額（税込／円）</t>
    <rPh sb="0" eb="2">
      <t>サキ</t>
    </rPh>
    <rPh sb="2" eb="4">
      <t>キンガク</t>
    </rPh>
    <rPh sb="25" eb="27">
      <t>キカン</t>
    </rPh>
    <rPh sb="29" eb="31">
      <t>シハラ</t>
    </rPh>
    <rPh sb="32" eb="33">
      <t>ガク</t>
    </rPh>
    <rPh sb="34" eb="36">
      <t>ゼイコ</t>
    </rPh>
    <rPh sb="37" eb="38">
      <t>エン</t>
    </rPh>
    <phoneticPr fontId="12"/>
  </si>
  <si>
    <t>（例）○○県●●市、△△県▲▲市　</t>
    <rPh sb="1" eb="2">
      <t>レイ</t>
    </rPh>
    <rPh sb="5" eb="6">
      <t>ケン</t>
    </rPh>
    <rPh sb="8" eb="9">
      <t>シ</t>
    </rPh>
    <rPh sb="12" eb="13">
      <t>ケン</t>
    </rPh>
    <rPh sb="15" eb="16">
      <t>シ</t>
    </rPh>
    <phoneticPr fontId="7"/>
  </si>
  <si>
    <t>・撮影機材について型番などを記入してください。</t>
    <rPh sb="1" eb="3">
      <t>サツエイ</t>
    </rPh>
    <rPh sb="3" eb="5">
      <t>キザイ</t>
    </rPh>
    <rPh sb="9" eb="11">
      <t>カタバン</t>
    </rPh>
    <rPh sb="14" eb="16">
      <t>キニュウ</t>
    </rPh>
    <phoneticPr fontId="7"/>
  </si>
  <si>
    <t>≪公開計画≫</t>
    <rPh sb="1" eb="5">
      <t>コウカイケイカク</t>
    </rPh>
    <phoneticPr fontId="7"/>
  </si>
  <si>
    <t>≪主なスタッフ及び起用の理由≫</t>
    <rPh sb="1" eb="2">
      <t>オモ</t>
    </rPh>
    <rPh sb="7" eb="8">
      <t>オヨ</t>
    </rPh>
    <rPh sb="9" eb="11">
      <t>キヨウ</t>
    </rPh>
    <rPh sb="12" eb="14">
      <t>リユウ</t>
    </rPh>
    <phoneticPr fontId="7"/>
  </si>
  <si>
    <t>共同製作者・後援者・協賛者名とその役割</t>
    <phoneticPr fontId="7"/>
  </si>
  <si>
    <t>制作現場の環境改善に向けた取組</t>
    <phoneticPr fontId="7"/>
  </si>
  <si>
    <t>その他</t>
    <rPh sb="2" eb="3">
      <t>タ</t>
    </rPh>
    <phoneticPr fontId="7"/>
  </si>
  <si>
    <t>完成形式</t>
    <rPh sb="0" eb="4">
      <t>カンセイケイシキ</t>
    </rPh>
    <phoneticPr fontId="7"/>
  </si>
  <si>
    <t>≪共同製作者・後援者・協賛者名とその役割≫</t>
    <phoneticPr fontId="7"/>
  </si>
  <si>
    <t>≪制作現場の環境改善に向けた取組≫</t>
    <phoneticPr fontId="7"/>
  </si>
  <si>
    <t>≪本活動の企画意図・目的≫</t>
    <rPh sb="1" eb="4">
      <t>ホンカツドウ</t>
    </rPh>
    <rPh sb="5" eb="9">
      <t>キカクイト</t>
    </rPh>
    <rPh sb="10" eb="12">
      <t>モクテキ</t>
    </rPh>
    <phoneticPr fontId="7"/>
  </si>
  <si>
    <t>≪助成金を得ることで期待できる効果≫</t>
    <phoneticPr fontId="7"/>
  </si>
  <si>
    <t>≪内容の概略≫</t>
    <phoneticPr fontId="7"/>
  </si>
  <si>
    <t>≪製作スケジュール≫</t>
    <phoneticPr fontId="7"/>
  </si>
  <si>
    <t>≪公開予定時期・公開方法≫</t>
    <phoneticPr fontId="7"/>
  </si>
  <si>
    <t>特記事項</t>
    <phoneticPr fontId="7"/>
  </si>
  <si>
    <t>≪特記事項≫</t>
    <phoneticPr fontId="7"/>
  </si>
  <si>
    <t>・助成対象外の経費で、収入額との差額から計上できない経費を自動計算しています。</t>
    <rPh sb="1" eb="3">
      <t>ジョセイ</t>
    </rPh>
    <rPh sb="3" eb="5">
      <t>タイショウ</t>
    </rPh>
    <rPh sb="5" eb="6">
      <t>ガイ</t>
    </rPh>
    <rPh sb="7" eb="9">
      <t>ケイヒ</t>
    </rPh>
    <rPh sb="20" eb="22">
      <t>ケイジョウ</t>
    </rPh>
    <rPh sb="26" eb="28">
      <t>ケイヒ</t>
    </rPh>
    <rPh sb="29" eb="31">
      <t>ジドウ</t>
    </rPh>
    <rPh sb="31" eb="33">
      <t>ケイサン</t>
    </rPh>
    <phoneticPr fontId="8"/>
  </si>
  <si>
    <t>その他収入</t>
    <rPh sb="2" eb="5">
      <t>タシュウニュウ</t>
    </rPh>
    <phoneticPr fontId="5"/>
  </si>
  <si>
    <t>映適審査料</t>
    <rPh sb="0" eb="5">
      <t>エイテキシンサリョウ</t>
    </rPh>
    <phoneticPr fontId="8"/>
  </si>
  <si>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7"/>
  </si>
  <si>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5"/>
  </si>
  <si>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5"/>
  </si>
  <si>
    <t xml:space="preserve">・あらすじや企画内容の特色・アピールポイント等を簡潔に記入してください。
・12行以内でご記入ください。
</t>
    <rPh sb="40" eb="41">
      <t>ギョウ</t>
    </rPh>
    <rPh sb="41" eb="43">
      <t>イナイ</t>
    </rPh>
    <rPh sb="45" eb="47">
      <t>キニュウ</t>
    </rPh>
    <phoneticPr fontId="5"/>
  </si>
  <si>
    <t>・製作スケジュールについて、各項目の開始日、終了日、実働日数を入力してください。
・入力の際は「2024/4/1」のように年月日を入力してください（表示は和暦になります。）。
・ポストプロダクション会社が未定の場合は実施予定国のみ記載ください。（例：アメリカ（予定））
・完成試写予定について、初号試写の予定を令和6年10月～令和7年3月の範囲で記入してください。</t>
    <phoneticPr fontId="7"/>
  </si>
  <si>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7"/>
  </si>
  <si>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7"/>
  </si>
  <si>
    <t>・ターゲットとする観客層、公開規模、館数、スクリーン数、映画祭出品や海外展開の予定、バリアフリー上映の予定などについて具体的に記載してください。
・5行以内でご記入ください。</t>
    <phoneticPr fontId="7"/>
  </si>
  <si>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5"/>
  </si>
  <si>
    <t>・各「確定状況」欄について、プルダウンメニューから選択してください。
・公開予定時期の開始日及び終了日を初号試写から1年以内で「2024/4/1」のように年月日を入力してください。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7"/>
  </si>
  <si>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5"/>
  </si>
  <si>
    <t>【記入要領】</t>
    <rPh sb="1" eb="5">
      <t>キニュウヨウリョウ</t>
    </rPh>
    <phoneticPr fontId="8"/>
  </si>
  <si>
    <t>・すべて税込金額を記載してください。</t>
    <rPh sb="4" eb="8">
      <t>ゼイコミキンガク</t>
    </rPh>
    <rPh sb="9" eb="11">
      <t>キサイ</t>
    </rPh>
    <phoneticPr fontId="8"/>
  </si>
  <si>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8"/>
  </si>
  <si>
    <t>対象期間外支払額</t>
    <rPh sb="0" eb="2">
      <t>タイショウ</t>
    </rPh>
    <rPh sb="2" eb="4">
      <t>キカン</t>
    </rPh>
    <rPh sb="4" eb="5">
      <t>ガイ</t>
    </rPh>
    <rPh sb="5" eb="7">
      <t>シハライ</t>
    </rPh>
    <rPh sb="7" eb="8">
      <t>ガク</t>
    </rPh>
    <phoneticPr fontId="5"/>
  </si>
  <si>
    <t xml:space="preserve">・活動終了後も実務担当者と必ず連絡の取れる連絡先を記入してください。 </t>
    <rPh sb="1" eb="6">
      <t>カツドウシュウリョウゴ</t>
    </rPh>
    <phoneticPr fontId="5"/>
  </si>
  <si>
    <t>・電話番号は半角数字で記載してください。例：00-0000-0000</t>
    <rPh sb="1" eb="5">
      <t>デンワバンゴウ</t>
    </rPh>
    <rPh sb="6" eb="8">
      <t>ハンカク</t>
    </rPh>
    <rPh sb="8" eb="10">
      <t>スウジ</t>
    </rPh>
    <rPh sb="11" eb="13">
      <t>キサイ</t>
    </rPh>
    <rPh sb="20" eb="21">
      <t>レイ</t>
    </rPh>
    <phoneticPr fontId="5"/>
  </si>
  <si>
    <t>・活動終了後も連絡の取れるアドレスの記載をお願いします。</t>
    <rPh sb="1" eb="6">
      <t>カツドウシュウリョウゴ</t>
    </rPh>
    <rPh sb="7" eb="9">
      <t>レンラク</t>
    </rPh>
    <rPh sb="10" eb="11">
      <t>ト</t>
    </rPh>
    <rPh sb="18" eb="20">
      <t>キサイ</t>
    </rPh>
    <rPh sb="22" eb="23">
      <t>ネガ</t>
    </rPh>
    <phoneticPr fontId="5"/>
  </si>
  <si>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5"/>
  </si>
  <si>
    <t>・「個表」シートの製作スケジュールから自動転記されます。</t>
    <rPh sb="2" eb="4">
      <t>コヒョウ</t>
    </rPh>
    <rPh sb="9" eb="11">
      <t>セイサク</t>
    </rPh>
    <rPh sb="19" eb="21">
      <t>ジドウ</t>
    </rPh>
    <rPh sb="21" eb="23">
      <t>テンキ</t>
    </rPh>
    <phoneticPr fontId="5"/>
  </si>
  <si>
    <t>・「個表」シートの公開予定時期から自動転記されます。</t>
    <rPh sb="9" eb="11">
      <t>コウカイ</t>
    </rPh>
    <rPh sb="11" eb="13">
      <t>ヨテイ</t>
    </rPh>
    <rPh sb="13" eb="15">
      <t>ジキ</t>
    </rPh>
    <rPh sb="17" eb="21">
      <t>ジドウテンキ</t>
    </rPh>
    <phoneticPr fontId="5"/>
  </si>
  <si>
    <t>・「個表」シートの配給会社欄から自動転記されます。</t>
    <rPh sb="9" eb="14">
      <t>ハイキュウガイシャラン</t>
    </rPh>
    <rPh sb="16" eb="20">
      <t>ジドウテンキ</t>
    </rPh>
    <phoneticPr fontId="5"/>
  </si>
  <si>
    <t>【記入要領】</t>
    <phoneticPr fontId="5"/>
  </si>
  <si>
    <t>≪主な出演者及び起用の理由≫</t>
    <rPh sb="1" eb="2">
      <t>オモ</t>
    </rPh>
    <rPh sb="3" eb="6">
      <t>シュツエンシャ</t>
    </rPh>
    <rPh sb="6" eb="7">
      <t>オヨ</t>
    </rPh>
    <rPh sb="8" eb="10">
      <t>キヨウ</t>
    </rPh>
    <rPh sb="11" eb="13">
      <t>リユウ</t>
    </rPh>
    <phoneticPr fontId="7"/>
  </si>
  <si>
    <t>劇映画（B）若手・新進映画作家支援</t>
    <rPh sb="6" eb="8">
      <t>ワカテ</t>
    </rPh>
    <rPh sb="9" eb="17">
      <t>シンシンエイガサッカシエン</t>
    </rPh>
    <phoneticPr fontId="5"/>
  </si>
  <si>
    <t>有</t>
  </si>
  <si>
    <t>映像資料　10部又はURL</t>
    <rPh sb="0" eb="2">
      <t>エイゾウ</t>
    </rPh>
    <rPh sb="2" eb="4">
      <t>シリョウ</t>
    </rPh>
    <rPh sb="7" eb="8">
      <t>ブ</t>
    </rPh>
    <rPh sb="8" eb="9">
      <t>マタ</t>
    </rPh>
    <phoneticPr fontId="36"/>
  </si>
  <si>
    <t>・応募する活動区分をプルダウンメニューから選択してください。</t>
    <rPh sb="21" eb="23">
      <t>センタク</t>
    </rPh>
    <phoneticPr fontId="5"/>
  </si>
  <si>
    <t>R6.10.1～R7.3.31に
支払いが完了する経費
小計（千円）</t>
    <rPh sb="17" eb="19">
      <t>シハラ</t>
    </rPh>
    <rPh sb="21" eb="23">
      <t>カンリョウ</t>
    </rPh>
    <rPh sb="25" eb="27">
      <t>ケイヒ</t>
    </rPh>
    <rPh sb="28" eb="30">
      <t>ショウケイ</t>
    </rPh>
    <rPh sb="31" eb="33">
      <t>センエン</t>
    </rPh>
    <phoneticPr fontId="5"/>
  </si>
  <si>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7"/>
  </si>
  <si>
    <t>R6.10.1～R7.3.31に支払いが完了する経費</t>
    <rPh sb="16" eb="18">
      <t>シハラ</t>
    </rPh>
    <rPh sb="20" eb="22">
      <t>カンリョウ</t>
    </rPh>
    <rPh sb="24" eb="26">
      <t>ケイヒ</t>
    </rPh>
    <phoneticPr fontId="5"/>
  </si>
  <si>
    <t>金額
（円／税込）</t>
    <rPh sb="4" eb="5">
      <t>エン</t>
    </rPh>
    <rPh sb="6" eb="8">
      <t>ゼイコ</t>
    </rPh>
    <phoneticPr fontId="5"/>
  </si>
  <si>
    <t>音声ガイド制作費（内訳の詳細を記載してください。）</t>
    <rPh sb="0" eb="2">
      <t>オンセイ</t>
    </rPh>
    <rPh sb="5" eb="8">
      <t>セイサクヒ</t>
    </rPh>
    <phoneticPr fontId="5"/>
  </si>
  <si>
    <t>バリアフリー字幕制作費（内訳の詳細を記載してください。）</t>
    <rPh sb="6" eb="11">
      <t>ジマクセイサクヒ</t>
    </rPh>
    <rPh sb="12" eb="14">
      <t>ウチワケ</t>
    </rPh>
    <rPh sb="15" eb="17">
      <t>ショウサイ</t>
    </rPh>
    <rPh sb="18" eb="20">
      <t>キサイ</t>
    </rPh>
    <phoneticPr fontId="5"/>
  </si>
  <si>
    <t>単年度助成
第２回募集</t>
    <phoneticPr fontId="11"/>
  </si>
  <si>
    <t>２か年度助成</t>
    <rPh sb="2" eb="4">
      <t>ネンド</t>
    </rPh>
    <rPh sb="4" eb="6">
      <t>ジョセイ</t>
    </rPh>
    <phoneticPr fontId="5"/>
  </si>
  <si>
    <t>劇映画（特別）</t>
  </si>
  <si>
    <r>
      <t>交付を受けようとする
助成金の額</t>
    </r>
    <r>
      <rPr>
        <sz val="10"/>
        <rFont val="游ゴシック"/>
        <family val="3"/>
        <charset val="128"/>
      </rPr>
      <t>（本体事業費）</t>
    </r>
    <rPh sb="0" eb="2">
      <t>ホンタイ</t>
    </rPh>
    <phoneticPr fontId="5"/>
  </si>
  <si>
    <t>　令和6年度に交付を
　受けようとする助成金の額（本体事業費）</t>
    <rPh sb="1" eb="3">
      <t>レイワ</t>
    </rPh>
    <rPh sb="4" eb="6">
      <t>ネンド</t>
    </rPh>
    <rPh sb="7" eb="9">
      <t>コウフ</t>
    </rPh>
    <rPh sb="12" eb="13">
      <t>ウ</t>
    </rPh>
    <rPh sb="19" eb="22">
      <t>ジョセイキン</t>
    </rPh>
    <rPh sb="23" eb="24">
      <t>ガク</t>
    </rPh>
    <rPh sb="25" eb="30">
      <t>ホンタイジギョウヒ</t>
    </rPh>
    <phoneticPr fontId="5"/>
  </si>
  <si>
    <t>　令和7年度に交付を
　受けようとする助成金の額（本体事業費）</t>
    <rPh sb="1" eb="3">
      <t>レイワ</t>
    </rPh>
    <rPh sb="4" eb="6">
      <t>ネンド</t>
    </rPh>
    <rPh sb="7" eb="9">
      <t>コウフ</t>
    </rPh>
    <rPh sb="12" eb="13">
      <t>ウ</t>
    </rPh>
    <rPh sb="19" eb="22">
      <t>ジョセイキン</t>
    </rPh>
    <rPh sb="23" eb="24">
      <t>ガク</t>
    </rPh>
    <rPh sb="25" eb="30">
      <t>ホンタイジギョウヒ</t>
    </rPh>
    <phoneticPr fontId="5"/>
  </si>
  <si>
    <t>２年間の助成金の額
合計（本体事業費＋バリアフリー費用）</t>
    <rPh sb="1" eb="3">
      <t>ネンカン</t>
    </rPh>
    <rPh sb="4" eb="7">
      <t>ジョセイキン</t>
    </rPh>
    <rPh sb="8" eb="9">
      <t>ガク</t>
    </rPh>
    <rPh sb="10" eb="12">
      <t>ゴウケイ</t>
    </rPh>
    <rPh sb="13" eb="18">
      <t>ホンタイジギョウヒ</t>
    </rPh>
    <rPh sb="25" eb="27">
      <t>ヒヨウ</t>
    </rPh>
    <phoneticPr fontId="5"/>
  </si>
  <si>
    <t>バリアフリー字幕制作費（２年目に助成）</t>
    <rPh sb="6" eb="8">
      <t>ジマク</t>
    </rPh>
    <rPh sb="8" eb="11">
      <t>セイサクヒ</t>
    </rPh>
    <rPh sb="13" eb="15">
      <t>ネンメ</t>
    </rPh>
    <rPh sb="16" eb="18">
      <t>ジョセイ</t>
    </rPh>
    <phoneticPr fontId="5"/>
  </si>
  <si>
    <t>音声ガイド制作費
（２年目に助成）</t>
    <rPh sb="0" eb="5">
      <t>ホンタイジギョウヒ</t>
    </rPh>
    <rPh sb="11" eb="13">
      <t>ネンメ</t>
    </rPh>
    <rPh sb="14" eb="16">
      <t>ジョセイ</t>
    </rPh>
    <phoneticPr fontId="5"/>
  </si>
  <si>
    <t>・令和６年度に交付を受けようとする助成金の額を入力してください。その他の欄は自動計算されます。</t>
    <rPh sb="1" eb="3">
      <t>レイワ</t>
    </rPh>
    <rPh sb="4" eb="6">
      <t>ネンド</t>
    </rPh>
    <rPh sb="7" eb="9">
      <t>コウフ</t>
    </rPh>
    <rPh sb="10" eb="11">
      <t>ウ</t>
    </rPh>
    <rPh sb="17" eb="20">
      <t>ジョセイキン</t>
    </rPh>
    <rPh sb="21" eb="22">
      <t>ガク</t>
    </rPh>
    <rPh sb="23" eb="25">
      <t>ニュウリョク</t>
    </rPh>
    <rPh sb="34" eb="35">
      <t>タ</t>
    </rPh>
    <rPh sb="36" eb="37">
      <t>ラン</t>
    </rPh>
    <rPh sb="38" eb="40">
      <t>ジドウ</t>
    </rPh>
    <rPh sb="40" eb="42">
      <t>ケイサン</t>
    </rPh>
    <phoneticPr fontId="6"/>
  </si>
  <si>
    <t>R7.4.1～R8.3.31に
支払いが完了する経費</t>
    <rPh sb="16" eb="18">
      <t>シハラ</t>
    </rPh>
    <rPh sb="20" eb="22">
      <t>カンリョウ</t>
    </rPh>
    <rPh sb="24" eb="26">
      <t>ケイヒ</t>
    </rPh>
    <phoneticPr fontId="5"/>
  </si>
  <si>
    <t>R7.4.1～R8.3.31に支払いが完了する経費</t>
    <rPh sb="15" eb="17">
      <t>シハラ</t>
    </rPh>
    <rPh sb="19" eb="21">
      <t>カンリョウ</t>
    </rPh>
    <rPh sb="23" eb="25">
      <t>ケイヒ</t>
    </rPh>
    <phoneticPr fontId="5"/>
  </si>
  <si>
    <t>R３年度
課税対象外経費</t>
    <rPh sb="2" eb="4">
      <t>ネンド</t>
    </rPh>
    <rPh sb="5" eb="7">
      <t>カゼイ</t>
    </rPh>
    <rPh sb="7" eb="9">
      <t>タイショウ</t>
    </rPh>
    <rPh sb="9" eb="10">
      <t>ガイ</t>
    </rPh>
    <rPh sb="10" eb="12">
      <t>ケイヒ</t>
    </rPh>
    <phoneticPr fontId="5"/>
  </si>
  <si>
    <t>R4年度
課税対象外経費</t>
    <rPh sb="2" eb="4">
      <t>ネンド</t>
    </rPh>
    <rPh sb="5" eb="7">
      <t>カゼイ</t>
    </rPh>
    <rPh sb="7" eb="9">
      <t>タイショウ</t>
    </rPh>
    <rPh sb="9" eb="10">
      <t>ガイ</t>
    </rPh>
    <rPh sb="10" eb="12">
      <t>ケイヒ</t>
    </rPh>
    <phoneticPr fontId="5"/>
  </si>
  <si>
    <t>R7.4.1～R8.3.31に
支払いが完了する経費
小計（千円）</t>
    <rPh sb="16" eb="18">
      <t>シハラ</t>
    </rPh>
    <rPh sb="20" eb="22">
      <t>カンリョウ</t>
    </rPh>
    <rPh sb="24" eb="26">
      <t>ケイヒ</t>
    </rPh>
    <rPh sb="27" eb="29">
      <t>ショウケイ</t>
    </rPh>
    <rPh sb="30" eb="32">
      <t>センエン</t>
    </rPh>
    <phoneticPr fontId="5"/>
  </si>
  <si>
    <t>R6.10.1～R7.3.31に
支払いが
完了する経費</t>
    <rPh sb="17" eb="19">
      <t>シハラ</t>
    </rPh>
    <rPh sb="22" eb="24">
      <t>カンリョウ</t>
    </rPh>
    <rPh sb="26" eb="28">
      <t>ケイヒ</t>
    </rPh>
    <phoneticPr fontId="5"/>
  </si>
  <si>
    <t>R7.4.1～R8.3.31に
支払いが
完了する経費</t>
    <rPh sb="16" eb="18">
      <t>シハラ</t>
    </rPh>
    <rPh sb="21" eb="23">
      <t>カンリョウ</t>
    </rPh>
    <rPh sb="25" eb="27">
      <t>ケイヒ</t>
    </rPh>
    <phoneticPr fontId="5"/>
  </si>
  <si>
    <t>左記金額のうち
R7.4.1～
R8.3.31の期間に
支払う額（税込／円）</t>
    <rPh sb="0" eb="2">
      <t>サキ</t>
    </rPh>
    <rPh sb="2" eb="4">
      <t>キンガク</t>
    </rPh>
    <rPh sb="24" eb="26">
      <t>キカン</t>
    </rPh>
    <rPh sb="28" eb="30">
      <t>シハラ</t>
    </rPh>
    <rPh sb="31" eb="32">
      <t>ガク</t>
    </rPh>
    <rPh sb="33" eb="35">
      <t>ゼイコ</t>
    </rPh>
    <rPh sb="36" eb="37">
      <t>エン</t>
    </rPh>
    <phoneticPr fontId="12"/>
  </si>
  <si>
    <t>2か年度助成の様式です。</t>
    <rPh sb="2" eb="4">
      <t>ネンド</t>
    </rPh>
    <rPh sb="4" eb="6">
      <t>ジョセイ</t>
    </rPh>
    <rPh sb="7" eb="9">
      <t>ヨウシキ</t>
    </rPh>
    <phoneticPr fontId="5"/>
  </si>
  <si>
    <t>・日付は応募提出期限内で入力してください。</t>
    <phoneticPr fontId="5"/>
  </si>
  <si>
    <t>自己負担額（収支差額）</t>
    <rPh sb="0" eb="2">
      <t>ジコ</t>
    </rPh>
    <rPh sb="2" eb="4">
      <t>フタン</t>
    </rPh>
    <rPh sb="4" eb="5">
      <t>ガク</t>
    </rPh>
    <rPh sb="6" eb="8">
      <t>シュウシ</t>
    </rPh>
    <rPh sb="8" eb="10">
      <t>サガク</t>
    </rPh>
    <phoneticPr fontId="5"/>
  </si>
  <si>
    <t>うち令和６年度
助成金算定経費</t>
    <rPh sb="2" eb="4">
      <t>レイワ</t>
    </rPh>
    <rPh sb="5" eb="7">
      <t>ネンド</t>
    </rPh>
    <rPh sb="8" eb="15">
      <t>ジョセイキンサンテイケイヒ</t>
    </rPh>
    <phoneticPr fontId="6"/>
  </si>
  <si>
    <t>うち令和７年度
助成金算定経費</t>
    <rPh sb="2" eb="4">
      <t>レイワ</t>
    </rPh>
    <rPh sb="5" eb="7">
      <t>ネンド</t>
    </rPh>
    <rPh sb="8" eb="15">
      <t>ジョセイキンサンテイケイヒ</t>
    </rPh>
    <phoneticPr fontId="6"/>
  </si>
  <si>
    <t>日本映画製作支援事業・２か年度助成</t>
    <rPh sb="0" eb="2">
      <t>ニホン</t>
    </rPh>
    <rPh sb="2" eb="4">
      <t>エイガ</t>
    </rPh>
    <rPh sb="4" eb="6">
      <t>セイサク</t>
    </rPh>
    <rPh sb="6" eb="8">
      <t>シエン</t>
    </rPh>
    <rPh sb="8" eb="10">
      <t>ジギョウ</t>
    </rPh>
    <rPh sb="13" eb="15">
      <t>ネンド</t>
    </rPh>
    <rPh sb="15" eb="17">
      <t>ジョセイ</t>
    </rPh>
    <phoneticPr fontId="35"/>
  </si>
  <si>
    <t>総表!D48</t>
    <phoneticPr fontId="35"/>
  </si>
  <si>
    <t>助成対象外経費及び計上できない経費</t>
    <rPh sb="0" eb="7">
      <t>ジョセイタイショウガイケイヒ</t>
    </rPh>
    <rPh sb="7" eb="8">
      <t>オヨ</t>
    </rPh>
    <rPh sb="9" eb="11">
      <t>ケイジョウ</t>
    </rPh>
    <rPh sb="15" eb="17">
      <t>ケイヒ</t>
    </rPh>
    <phoneticPr fontId="5"/>
  </si>
  <si>
    <r>
      <t>収支差額</t>
    </r>
    <r>
      <rPr>
        <b/>
        <sz val="14"/>
        <color theme="1"/>
        <rFont val="游ゴシック"/>
        <family val="3"/>
        <charset val="128"/>
        <scheme val="minor"/>
      </rPr>
      <t>（※自動計算されます）</t>
    </r>
    <rPh sb="0" eb="2">
      <t>シュウシ</t>
    </rPh>
    <rPh sb="2" eb="4">
      <t>サガク</t>
    </rPh>
    <rPh sb="6" eb="8">
      <t>ジドウ</t>
    </rPh>
    <rPh sb="8" eb="10">
      <t>ケイサン</t>
    </rPh>
    <phoneticPr fontId="5"/>
  </si>
  <si>
    <t>収支差額</t>
    <phoneticPr fontId="5"/>
  </si>
  <si>
    <t>助成対象外経費及び計上できない経費（※自動計算されます）</t>
    <rPh sb="0" eb="2">
      <t>ジョセイ</t>
    </rPh>
    <rPh sb="2" eb="4">
      <t>タイショウ</t>
    </rPh>
    <rPh sb="4" eb="5">
      <t>ガイ</t>
    </rPh>
    <rPh sb="5" eb="7">
      <t>ケイヒ</t>
    </rPh>
    <rPh sb="7" eb="8">
      <t>オヨ</t>
    </rPh>
    <rPh sb="9" eb="11">
      <t>ケイジョウ</t>
    </rPh>
    <rPh sb="15" eb="17">
      <t>ケイヒ</t>
    </rPh>
    <rPh sb="19" eb="21">
      <t>ジドウ</t>
    </rPh>
    <rPh sb="21" eb="23">
      <t>ケイサン</t>
    </rPh>
    <phoneticPr fontId="5"/>
  </si>
  <si>
    <t>備考</t>
    <rPh sb="0" eb="2">
      <t>ビコウ</t>
    </rPh>
    <phoneticPr fontId="8"/>
  </si>
  <si>
    <t>支払先</t>
    <rPh sb="0" eb="3">
      <t>シハライサキ</t>
    </rPh>
    <phoneticPr fontId="8"/>
  </si>
  <si>
    <t>備考</t>
    <rPh sb="0" eb="2">
      <t>ビコウ</t>
    </rPh>
    <phoneticPr fontId="11"/>
  </si>
  <si>
    <t>備考</t>
    <phoneticPr fontId="11"/>
  </si>
  <si>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7"/>
  </si>
  <si>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5"/>
  </si>
  <si>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5"/>
  </si>
  <si>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7"/>
  </si>
  <si>
    <t>助成対象外経費及び
計上できない経費</t>
    <rPh sb="7" eb="8">
      <t>オヨ</t>
    </rPh>
    <rPh sb="10" eb="12">
      <t>ケイジョウ</t>
    </rPh>
    <rPh sb="16" eb="18">
      <t>ケイヒ</t>
    </rPh>
    <phoneticPr fontId="6"/>
  </si>
  <si>
    <t>２か年分助成金算定経費</t>
    <rPh sb="2" eb="3">
      <t>ネン</t>
    </rPh>
    <rPh sb="3" eb="4">
      <t>ブン</t>
    </rPh>
    <rPh sb="4" eb="7">
      <t>ジョセイキン</t>
    </rPh>
    <rPh sb="7" eb="9">
      <t>サンテイ</t>
    </rPh>
    <rPh sb="9" eb="11">
      <t>ケイヒ</t>
    </rPh>
    <phoneticPr fontId="5"/>
  </si>
  <si>
    <t>総表!J44</t>
    <phoneticPr fontId="35"/>
  </si>
  <si>
    <r>
      <rPr>
        <b/>
        <sz val="12"/>
        <color rgb="FFFF0000"/>
        <rFont val="游ゴシック"/>
        <family val="3"/>
        <charset val="128"/>
        <scheme val="minor"/>
      </rPr>
      <t>・応募する活動が「２か年度助成」で間違いがないかどうかを確認してください。</t>
    </r>
    <r>
      <rPr>
        <b/>
        <sz val="12"/>
        <color theme="8" tint="-0.499984740745262"/>
        <rFont val="游ゴシック"/>
        <family val="3"/>
        <charset val="128"/>
        <scheme val="minor"/>
      </rPr>
      <t xml:space="preserve">
　（単年度助成の場合はホームページから単年度用の様式をダウンロードしてください。）</t>
    </r>
    <rPh sb="11" eb="13">
      <t>ネンド</t>
    </rPh>
    <rPh sb="13" eb="15">
      <t>ジョセイ</t>
    </rPh>
    <rPh sb="17" eb="19">
      <t>マチガ</t>
    </rPh>
    <rPh sb="28" eb="30">
      <t>カクニン</t>
    </rPh>
    <rPh sb="40" eb="41">
      <t>タン</t>
    </rPh>
    <rPh sb="41" eb="45">
      <t>ネンドジョセイ</t>
    </rPh>
    <rPh sb="46" eb="48">
      <t>バアイ</t>
    </rPh>
    <rPh sb="57" eb="58">
      <t>タン</t>
    </rPh>
    <rPh sb="58" eb="60">
      <t>ネンド</t>
    </rPh>
    <rPh sb="60" eb="61">
      <t>ヨウ</t>
    </rPh>
    <rPh sb="62" eb="64">
      <t>ヨウシキ</t>
    </rPh>
    <phoneticPr fontId="5"/>
  </si>
  <si>
    <t>支払先</t>
    <rPh sb="0" eb="3">
      <t>シハライサキ</t>
    </rPh>
    <phoneticPr fontId="11"/>
  </si>
  <si>
    <t>バリアフリー字幕製作に係る費用を、内訳を含め、記載してください。</t>
    <rPh sb="6" eb="8">
      <t>ジマク</t>
    </rPh>
    <rPh sb="8" eb="10">
      <t>セイサク</t>
    </rPh>
    <rPh sb="11" eb="12">
      <t>カカ</t>
    </rPh>
    <rPh sb="13" eb="15">
      <t>ヒヨウ</t>
    </rPh>
    <rPh sb="17" eb="19">
      <t>ウチワケ</t>
    </rPh>
    <rPh sb="20" eb="21">
      <t>フク</t>
    </rPh>
    <rPh sb="23" eb="25">
      <t>キサイ</t>
    </rPh>
    <phoneticPr fontId="8"/>
  </si>
  <si>
    <r>
      <t xml:space="preserve">・「細目」「内訳」をプルダウンメニューから選択し、金額を手入力してください。
・該当する「内訳」がない場合は、細目を選択後、「内訳」のプルダウンメニューから空白を選択し、手入力してください。
</t>
    </r>
    <r>
      <rPr>
        <b/>
        <sz val="12"/>
        <color rgb="FFFF0000"/>
        <rFont val="游ゴシック"/>
        <family val="3"/>
        <charset val="128"/>
        <scheme val="minor"/>
      </rPr>
      <t>・備考欄は特記することがあれば記載してください。
・支払先が複数ある場合は、主要な１者のみを記載し、「●●社ほか」のように記載してください。不明や未定の場合は空欄としてください。</t>
    </r>
    <r>
      <rPr>
        <b/>
        <sz val="12"/>
        <color theme="8" tint="-0.499984740745262"/>
        <rFont val="游ゴシック"/>
        <family val="3"/>
        <charset val="128"/>
        <scheme val="minor"/>
      </rPr>
      <t xml:space="preserve">
・「R6.10.1～R7.3.31に支払いが完了する経費」に該当する経費は、プルダウンメニューから「○」を選択してください。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
    <rPh sb="2" eb="4">
      <t>サイモク</t>
    </rPh>
    <rPh sb="6" eb="8">
      <t>ウチワケ</t>
    </rPh>
    <rPh sb="21" eb="23">
      <t>センタク</t>
    </rPh>
    <rPh sb="25" eb="27">
      <t>キンガク</t>
    </rPh>
    <rPh sb="28" eb="29">
      <t>テ</t>
    </rPh>
    <rPh sb="29" eb="31">
      <t>ニュウリョク</t>
    </rPh>
    <rPh sb="166" eb="168">
      <t>フメイ</t>
    </rPh>
    <phoneticPr fontId="8"/>
  </si>
  <si>
    <t xml:space="preserve">・すべて税込で記入してください。
・書ききれない場合は、行を増やさずに複数まとめて記載してください。
・支払先が不明や未定の場合は空欄としてください。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1"/>
  </si>
  <si>
    <t>令和６年度　文化芸術振興費補助金による 助成金交付申請書
（日本映画製作支援事業　第２回募集分）</t>
    <rPh sb="30" eb="32">
      <t>ニホン</t>
    </rPh>
    <rPh sb="32" eb="36">
      <t>エイガセイサク</t>
    </rPh>
    <rPh sb="36" eb="38">
      <t>シエン</t>
    </rPh>
    <rPh sb="38" eb="40">
      <t>ジギョウ</t>
    </rPh>
    <rPh sb="41" eb="42">
      <t>ダイ</t>
    </rPh>
    <rPh sb="43" eb="44">
      <t>カイ</t>
    </rPh>
    <rPh sb="44" eb="46">
      <t>ボシュウ</t>
    </rPh>
    <rPh sb="46" eb="47">
      <t>ブン</t>
    </rPh>
    <phoneticPr fontId="5"/>
  </si>
  <si>
    <t>独立行政法人日本芸術文化振興会理事長　殿
　下記の活動を行いたいので、文化芸術振興費補助金による助成金交付要綱第７条第１項の規定に基づき、助成金の交付を申請します。</t>
    <phoneticPr fontId="5"/>
  </si>
  <si>
    <t>様式第4号（第7条関係）
【総表】</t>
    <phoneticPr fontId="5"/>
  </si>
  <si>
    <t>申請内容</t>
    <rPh sb="0" eb="2">
      <t>シンセイ</t>
    </rPh>
    <rPh sb="2" eb="4">
      <t>ナイヨウ</t>
    </rPh>
    <phoneticPr fontId="6"/>
  </si>
  <si>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・クラウドファンディングを実施する場合は申請書提出時の状況（達成、実施中、実施予定）を必ず記入してください。
・5行以内でご記入ください。</t>
    <rPh sb="133" eb="135">
      <t>シンセイ</t>
    </rPh>
    <phoneticPr fontId="5"/>
  </si>
  <si>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・申請書提出時の確定状況について、プルダウンメニューから「確定」「交渉中」「予定」のいずれかを必ず選択してください。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5"/>
  </si>
  <si>
    <t>文化芸術振興費補助金（当事業）以外の補助金、助成金について記入してください。
また、申請書提出時の確定状況について、プルダウンメニューから「決定」「申請中」「申請予定」のいずれかを必ず選択してください。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42" eb="44">
      <t>シンセイ</t>
    </rPh>
    <rPh sb="70" eb="72">
      <t>ケッテイ</t>
    </rPh>
    <rPh sb="74" eb="76">
      <t>シンセイ</t>
    </rPh>
    <rPh sb="79" eb="81">
      <t>シンセイ</t>
    </rPh>
    <phoneticPr fontId="5"/>
  </si>
  <si>
    <t>企業、個人等からの寄付金、協賛金、クラウドファンディングについて記入してください。
また、申請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45" eb="47">
      <t>シンセイ</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5"/>
  </si>
  <si>
    <t>・作品名とフリガナを記入してください。
　「　」は作品名に含まれる場合を除き、不要です。
　申請時点で仮題の場合は作品名の後に（仮題）を付けてください。</t>
    <rPh sb="46" eb="48">
      <t>シンセイ</t>
    </rPh>
    <rPh sb="48" eb="50">
      <t>ジテン</t>
    </rPh>
    <phoneticPr fontId="5"/>
  </si>
  <si>
    <t>上映・配給、頒布計画書</t>
    <rPh sb="0" eb="2">
      <t>ジョウエイ</t>
    </rPh>
    <rPh sb="3" eb="5">
      <t>ハイキュウ</t>
    </rPh>
    <rPh sb="6" eb="11">
      <t>ハンプケイカクショ</t>
    </rPh>
    <phoneticPr fontId="35"/>
  </si>
  <si>
    <t>団体名</t>
    <rPh sb="0" eb="2">
      <t>ダンタイ</t>
    </rPh>
    <rPh sb="2" eb="3">
      <t>メイ</t>
    </rPh>
    <phoneticPr fontId="35"/>
  </si>
  <si>
    <t>作　品　名</t>
    <rPh sb="0" eb="1">
      <t>サク</t>
    </rPh>
    <rPh sb="2" eb="3">
      <t>ヒン</t>
    </rPh>
    <rPh sb="4" eb="5">
      <t>メイ</t>
    </rPh>
    <phoneticPr fontId="35"/>
  </si>
  <si>
    <t>公開予定時期</t>
    <rPh sb="0" eb="2">
      <t>コウカイ</t>
    </rPh>
    <rPh sb="2" eb="4">
      <t>ヨテイ</t>
    </rPh>
    <rPh sb="4" eb="6">
      <t>ジキ</t>
    </rPh>
    <phoneticPr fontId="35"/>
  </si>
  <si>
    <t>開始年月</t>
    <rPh sb="0" eb="2">
      <t>カイシ</t>
    </rPh>
    <rPh sb="2" eb="4">
      <t>ネンゲツ</t>
    </rPh>
    <phoneticPr fontId="35"/>
  </si>
  <si>
    <t>～</t>
    <phoneticPr fontId="35"/>
  </si>
  <si>
    <t>終了年月　</t>
    <rPh sb="0" eb="2">
      <t>シュウリョウ</t>
    </rPh>
    <rPh sb="2" eb="4">
      <t>ネンゲツ</t>
    </rPh>
    <phoneticPr fontId="35"/>
  </si>
  <si>
    <t>公開期間</t>
    <rPh sb="0" eb="2">
      <t>コウカイ</t>
    </rPh>
    <rPh sb="2" eb="4">
      <t>キカン</t>
    </rPh>
    <phoneticPr fontId="35"/>
  </si>
  <si>
    <t>確定状況</t>
    <rPh sb="0" eb="2">
      <t>カクテイ</t>
    </rPh>
    <rPh sb="2" eb="4">
      <t>ジョウキョウ</t>
    </rPh>
    <phoneticPr fontId="35"/>
  </si>
  <si>
    <t>公 開 方 法</t>
    <rPh sb="0" eb="1">
      <t>コウ</t>
    </rPh>
    <rPh sb="2" eb="3">
      <t>カイ</t>
    </rPh>
    <rPh sb="4" eb="5">
      <t>カタ</t>
    </rPh>
    <rPh sb="6" eb="7">
      <t>ホウ</t>
    </rPh>
    <phoneticPr fontId="35"/>
  </si>
  <si>
    <t>公開予定場所</t>
    <rPh sb="0" eb="2">
      <t>コウカイ</t>
    </rPh>
    <rPh sb="2" eb="4">
      <t>ヨテイ</t>
    </rPh>
    <rPh sb="4" eb="6">
      <t>バショ</t>
    </rPh>
    <phoneticPr fontId="35"/>
  </si>
  <si>
    <t>東京○○○・ほか順次拡大検討中</t>
    <rPh sb="0" eb="2">
      <t>トウキョウ</t>
    </rPh>
    <rPh sb="8" eb="10">
      <t>ジュンジ</t>
    </rPh>
    <rPh sb="10" eb="12">
      <t>カクダイ</t>
    </rPh>
    <rPh sb="12" eb="15">
      <t>ケントウチュウ</t>
    </rPh>
    <phoneticPr fontId="35"/>
  </si>
  <si>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5"/>
  </si>
  <si>
    <t>上映・配給、頒布等</t>
    <rPh sb="0" eb="2">
      <t>ジョウエイ</t>
    </rPh>
    <rPh sb="3" eb="5">
      <t>ハイキュウ</t>
    </rPh>
    <rPh sb="6" eb="9">
      <t>ハンプナド</t>
    </rPh>
    <phoneticPr fontId="35"/>
  </si>
  <si>
    <t>会社名等</t>
    <rPh sb="0" eb="4">
      <t>カイシャメイナド</t>
    </rPh>
    <phoneticPr fontId="35"/>
  </si>
  <si>
    <t>・会社名を記入のうえ、確定状況を選択してください。</t>
    <rPh sb="1" eb="4">
      <t>カイシャメイ</t>
    </rPh>
    <rPh sb="5" eb="7">
      <t>キニュウ</t>
    </rPh>
    <rPh sb="11" eb="13">
      <t>カクテイ</t>
    </rPh>
    <rPh sb="13" eb="15">
      <t>ジョウキョウ</t>
    </rPh>
    <rPh sb="16" eb="18">
      <t>センタク</t>
    </rPh>
    <phoneticPr fontId="35"/>
  </si>
  <si>
    <t>所在地</t>
    <rPh sb="0" eb="3">
      <t>ショザイチ</t>
    </rPh>
    <phoneticPr fontId="35"/>
  </si>
  <si>
    <t>実績</t>
    <rPh sb="0" eb="2">
      <t>ジッセキ</t>
    </rPh>
    <phoneticPr fontId="35"/>
  </si>
  <si>
    <t>特 記 事 項</t>
    <rPh sb="0" eb="1">
      <t>トク</t>
    </rPh>
    <rPh sb="2" eb="3">
      <t>キ</t>
    </rPh>
    <rPh sb="4" eb="5">
      <t>コト</t>
    </rPh>
    <rPh sb="6" eb="7">
      <t>コウ</t>
    </rPh>
    <phoneticPr fontId="35"/>
  </si>
  <si>
    <t>・捕捉すべきことがあれば記入してください。</t>
    <rPh sb="1" eb="3">
      <t>ホソク</t>
    </rPh>
    <rPh sb="12" eb="14">
      <t>キニュウ</t>
    </rPh>
    <phoneticPr fontId="35"/>
  </si>
  <si>
    <t>・バリアフリー字幕・音声ガイドの制作についてはここに記入してください。</t>
    <phoneticPr fontId="35"/>
  </si>
  <si>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5"/>
  </si>
  <si>
    <t>令和６年度　文化芸術振興費補助金</t>
    <rPh sb="6" eb="16">
      <t>ブンカゲイジュツシンコウヒホジョキン</t>
    </rPh>
    <phoneticPr fontId="5"/>
  </si>
  <si>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5"/>
  </si>
  <si>
    <t>（日本映画製作支援事業）</t>
    <rPh sb="1" eb="11">
      <t>ニホンエイガセイサクシエンジギョウ</t>
    </rPh>
    <phoneticPr fontId="5"/>
  </si>
  <si>
    <t/>
  </si>
  <si>
    <t>提出日：</t>
    <rPh sb="0" eb="2">
      <t>テイシュツ</t>
    </rPh>
    <rPh sb="2" eb="3">
      <t>ビ</t>
    </rPh>
    <phoneticPr fontId="35"/>
  </si>
  <si>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5"/>
  </si>
  <si>
    <t>独立行政法人日本芸術文化振興会理事長 殿</t>
    <phoneticPr fontId="5"/>
  </si>
  <si>
    <t>団　体　名</t>
    <phoneticPr fontId="5"/>
  </si>
  <si>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5"/>
  </si>
  <si>
    <t>代表者役職名</t>
    <rPh sb="3" eb="4">
      <t>ヤク</t>
    </rPh>
    <phoneticPr fontId="5"/>
  </si>
  <si>
    <t>代表者氏名</t>
    <phoneticPr fontId="5"/>
  </si>
  <si>
    <t>変更理由書には、押印の必要はありません。</t>
    <rPh sb="0" eb="5">
      <t>ヘンコウリユウショ</t>
    </rPh>
    <rPh sb="8" eb="10">
      <t>オウイン</t>
    </rPh>
    <rPh sb="11" eb="13">
      <t>ヒツヨウ</t>
    </rPh>
    <phoneticPr fontId="5"/>
  </si>
  <si>
    <t>助成対象活動名（作品名）</t>
    <rPh sb="0" eb="2">
      <t>ジョセイ</t>
    </rPh>
    <rPh sb="2" eb="4">
      <t>タイショウ</t>
    </rPh>
    <rPh sb="4" eb="6">
      <t>カツドウ</t>
    </rPh>
    <rPh sb="6" eb="7">
      <t>メイ</t>
    </rPh>
    <rPh sb="8" eb="10">
      <t>サクヒン</t>
    </rPh>
    <rPh sb="10" eb="11">
      <t>メイ</t>
    </rPh>
    <phoneticPr fontId="35"/>
  </si>
  <si>
    <t>作品名は総表から転記されます。</t>
    <rPh sb="0" eb="2">
      <t>サクヒン</t>
    </rPh>
    <rPh sb="2" eb="3">
      <t>メイ</t>
    </rPh>
    <rPh sb="4" eb="6">
      <t>ソウヒョウ</t>
    </rPh>
    <rPh sb="8" eb="10">
      <t>テンキ</t>
    </rPh>
    <phoneticPr fontId="35"/>
  </si>
  <si>
    <t>変更内容</t>
    <rPh sb="0" eb="2">
      <t>ヘンコウ</t>
    </rPh>
    <rPh sb="2" eb="4">
      <t>ナイヨウ</t>
    </rPh>
    <phoneticPr fontId="35"/>
  </si>
  <si>
    <t>件名</t>
    <rPh sb="0" eb="2">
      <t>ケンメイ</t>
    </rPh>
    <phoneticPr fontId="35"/>
  </si>
  <si>
    <t>助成金交付申請書から変更のあった事項につき項目立てし、[変更前][変更後][変更理由]を記入してください。</t>
    <rPh sb="0" eb="3">
      <t>ジョセイキン</t>
    </rPh>
    <rPh sb="3" eb="5">
      <t>コウフ</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5"/>
  </si>
  <si>
    <t>[変更前]</t>
    <rPh sb="1" eb="3">
      <t>ヘンコウ</t>
    </rPh>
    <rPh sb="3" eb="4">
      <t>マエ</t>
    </rPh>
    <phoneticPr fontId="35"/>
  </si>
  <si>
    <t>[変更後]</t>
    <rPh sb="1" eb="3">
      <t>ヘンコウ</t>
    </rPh>
    <rPh sb="3" eb="4">
      <t>ゴ</t>
    </rPh>
    <phoneticPr fontId="35"/>
  </si>
  <si>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5"/>
  </si>
  <si>
    <t>[変更理由]</t>
    <rPh sb="1" eb="3">
      <t>ヘンコウ</t>
    </rPh>
    <rPh sb="3" eb="5">
      <t>リユウ</t>
    </rPh>
    <phoneticPr fontId="35"/>
  </si>
  <si>
    <t>④</t>
    <phoneticPr fontId="35"/>
  </si>
  <si>
    <t xml:space="preserve">≪本活動の製作にあたって、映画制作現場の環境改善（例：適正な契約、労務管理、安全管理、ハラスメント対策等を含む）に向けた取組を行っている場合は記載してください。≫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3">
      <t>キサイ</t>
    </rPh>
    <phoneticPr fontId="7"/>
  </si>
  <si>
    <t>・本活動の製作にあたって、映画制作現場の環境改善（例：適正な契約、労務管理、安全管理、ハラスメント対策等を含む）に向けた取組を行っている場合は記載してください。
・5行以内でご記入ください。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</si>
</sst>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
  </numFmts>
  <fonts count="7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sz val="12"/>
      <color rgb="FFFF0000"/>
      <name val="游ゴシック"/>
      <family val="3"/>
      <charset val="128"/>
      <scheme val="minor"/>
    </font>
    <font>
      <b/>
      <sz val="14"/>
      <name val="游ゴシック"/>
      <family val="3"/>
      <charset val="128"/>
      <scheme val="minor"/>
    </font>
    <font>
      <b/>
      <sz val="18"/>
      <name val="游ゴシック"/>
      <family val="3"/>
      <charset val="128"/>
      <scheme val="minor"/>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sz val="10"/>
      <name val="游ゴシック"/>
      <family val="3"/>
      <charset val="128"/>
    </font>
    <font>
      <u/>
      <sz val="11"/>
      <color theme="10"/>
      <name val="游ゴシック"/>
      <family val="3"/>
      <charset val="128"/>
      <scheme val="minor"/>
    </font>
    <font>
      <sz val="13"/>
      <color theme="1"/>
      <name val="游ゴシック"/>
      <family val="3"/>
      <charset val="128"/>
      <scheme val="minor"/>
    </font>
    <font>
      <sz val="22"/>
      <color theme="1"/>
      <name val="游ゴシック"/>
      <family val="3"/>
      <charset val="128"/>
      <scheme val="minor"/>
    </font>
    <font>
      <b/>
      <sz val="11"/>
      <color rgb="FFC00000"/>
      <name val="游ゴシック"/>
      <family val="3"/>
      <charset val="128"/>
      <scheme val="minor"/>
    </font>
  </fonts>
  <fills count="13">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s>
  <borders count="191">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bottom/>
      <diagonal/>
    </border>
    <border>
      <left/>
      <right style="thin">
        <color indexed="64"/>
      </right>
      <top/>
      <bottom style="medium">
        <color indexed="64"/>
      </bottom>
      <diagonal/>
    </border>
    <border diagonalUp="1">
      <left/>
      <right style="medium">
        <color indexed="64"/>
      </right>
      <top/>
      <bottom style="medium">
        <color indexed="64"/>
      </bottom>
      <diagonal style="thin">
        <color indexed="64"/>
      </diagonal>
    </border>
    <border>
      <left style="hair">
        <color indexed="64"/>
      </left>
      <right style="thin">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13">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9" fillId="0" borderId="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2" fillId="0" borderId="0" applyNumberFormat="0" applyFill="0" applyBorder="0" applyAlignment="0" applyProtection="0">
      <alignment vertical="center"/>
    </xf>
  </cellStyleXfs>
  <cellXfs count="1130">
    <xf numFmtId="0" fontId="0" fillId="0" borderId="0" xfId="0">
      <alignment vertical="center"/>
    </xf>
    <xf numFmtId="0" fontId="0" fillId="0" borderId="0" xfId="0" applyAlignment="1">
      <alignment vertical="center" wrapText="1"/>
    </xf>
    <xf numFmtId="179" fontId="25" fillId="2" borderId="7" xfId="0" applyNumberFormat="1" applyFont="1" applyFill="1" applyBorder="1" applyAlignment="1">
      <alignment horizontal="left" vertical="center"/>
    </xf>
    <xf numFmtId="0" fontId="26" fillId="0" borderId="0" xfId="0" applyFont="1">
      <alignment vertical="center"/>
    </xf>
    <xf numFmtId="0" fontId="25" fillId="0" borderId="0" xfId="4" applyFont="1">
      <alignment vertical="center"/>
    </xf>
    <xf numFmtId="0" fontId="21" fillId="3" borderId="1" xfId="4" applyFont="1" applyFill="1" applyBorder="1">
      <alignment vertical="center"/>
    </xf>
    <xf numFmtId="0" fontId="21" fillId="3" borderId="30" xfId="4" applyFont="1" applyFill="1" applyBorder="1">
      <alignment vertical="center"/>
    </xf>
    <xf numFmtId="177" fontId="0" fillId="0" borderId="0" xfId="0" applyNumberFormat="1">
      <alignment vertical="center"/>
    </xf>
    <xf numFmtId="0" fontId="21" fillId="3" borderId="31" xfId="4" applyFont="1" applyFill="1" applyBorder="1">
      <alignment vertical="center"/>
    </xf>
    <xf numFmtId="177" fontId="22" fillId="0" borderId="0" xfId="3" applyNumberFormat="1" applyFont="1" applyBorder="1" applyAlignment="1">
      <alignment horizontal="left" vertical="top"/>
    </xf>
    <xf numFmtId="0" fontId="21" fillId="3" borderId="33" xfId="4" applyFont="1" applyFill="1" applyBorder="1">
      <alignment vertical="center"/>
    </xf>
    <xf numFmtId="0" fontId="18" fillId="0" borderId="0" xfId="4" applyAlignment="1">
      <alignment vertical="center" textRotation="255"/>
    </xf>
    <xf numFmtId="0" fontId="18" fillId="0" borderId="0" xfId="4">
      <alignment vertical="center"/>
    </xf>
    <xf numFmtId="0" fontId="18" fillId="0" borderId="0" xfId="4" applyAlignment="1">
      <alignment horizontal="left" vertical="top"/>
    </xf>
    <xf numFmtId="0" fontId="18" fillId="0" borderId="0" xfId="4" applyAlignment="1">
      <alignment horizontal="center" vertical="center"/>
    </xf>
    <xf numFmtId="0" fontId="18" fillId="3" borderId="30" xfId="4" applyFill="1" applyBorder="1" applyAlignment="1">
      <alignment horizontal="center" vertical="center"/>
    </xf>
    <xf numFmtId="0" fontId="18" fillId="3" borderId="31" xfId="4" applyFill="1" applyBorder="1" applyAlignment="1">
      <alignment vertical="center" textRotation="255"/>
    </xf>
    <xf numFmtId="0" fontId="18" fillId="2" borderId="38" xfId="4" applyFill="1" applyBorder="1" applyAlignment="1">
      <alignment horizontal="left" vertical="center"/>
    </xf>
    <xf numFmtId="0" fontId="23" fillId="3" borderId="1" xfId="4" applyFont="1" applyFill="1" applyBorder="1">
      <alignment vertical="center"/>
    </xf>
    <xf numFmtId="0" fontId="23"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0"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7" fillId="3" borderId="49" xfId="0" applyNumberFormat="1" applyFont="1" applyFill="1" applyBorder="1" applyAlignment="1">
      <alignment vertical="center" shrinkToFit="1"/>
    </xf>
    <xf numFmtId="0" fontId="0" fillId="3" borderId="31" xfId="0" applyFill="1" applyBorder="1">
      <alignment vertical="center"/>
    </xf>
    <xf numFmtId="0" fontId="23" fillId="4" borderId="37" xfId="0" applyFont="1" applyFill="1" applyBorder="1">
      <alignment vertical="center"/>
    </xf>
    <xf numFmtId="0" fontId="23" fillId="4" borderId="38" xfId="0" applyFont="1" applyFill="1" applyBorder="1">
      <alignment vertical="center"/>
    </xf>
    <xf numFmtId="0" fontId="0" fillId="4" borderId="32" xfId="0" applyFill="1" applyBorder="1" applyAlignment="1">
      <alignment vertical="top"/>
    </xf>
    <xf numFmtId="0" fontId="29"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18" fillId="0" borderId="9" xfId="4" applyBorder="1" applyAlignment="1">
      <alignment vertical="top"/>
    </xf>
    <xf numFmtId="0" fontId="18" fillId="0" borderId="9" xfId="4" applyBorder="1">
      <alignment vertical="center"/>
    </xf>
    <xf numFmtId="178" fontId="25" fillId="3" borderId="43" xfId="4" applyNumberFormat="1" applyFont="1" applyFill="1" applyBorder="1" applyAlignment="1">
      <alignment horizontal="center" vertical="center" wrapText="1"/>
    </xf>
    <xf numFmtId="49" fontId="10" fillId="0" borderId="15" xfId="6" applyNumberFormat="1" applyFont="1" applyBorder="1" applyAlignment="1">
      <alignment horizontal="left" vertical="center"/>
    </xf>
    <xf numFmtId="4" fontId="14" fillId="0" borderId="15" xfId="7" applyNumberFormat="1" applyFont="1" applyBorder="1" applyAlignment="1">
      <alignment horizontal="centerContinuous" wrapText="1"/>
    </xf>
    <xf numFmtId="4" fontId="15" fillId="0" borderId="15" xfId="7" applyNumberFormat="1" applyFont="1" applyBorder="1" applyAlignment="1">
      <alignment horizontal="right"/>
    </xf>
    <xf numFmtId="0" fontId="21" fillId="0" borderId="0" xfId="5"/>
    <xf numFmtId="177" fontId="15" fillId="0" borderId="71" xfId="7" applyNumberFormat="1" applyFont="1" applyBorder="1" applyAlignment="1">
      <alignment horizontal="right"/>
    </xf>
    <xf numFmtId="0" fontId="21" fillId="0" borderId="0" xfId="5" applyAlignment="1">
      <alignment horizontal="right"/>
    </xf>
    <xf numFmtId="3" fontId="21" fillId="0" borderId="0" xfId="5" applyNumberFormat="1"/>
    <xf numFmtId="0" fontId="29" fillId="2" borderId="15" xfId="0" applyFont="1" applyFill="1" applyBorder="1">
      <alignment vertical="center"/>
    </xf>
    <xf numFmtId="177" fontId="27" fillId="4" borderId="78" xfId="0" applyNumberFormat="1" applyFont="1" applyFill="1" applyBorder="1">
      <alignment vertical="center"/>
    </xf>
    <xf numFmtId="0" fontId="0" fillId="0" borderId="0" xfId="0" applyAlignment="1">
      <alignment horizontal="left" vertical="center" shrinkToFit="1"/>
    </xf>
    <xf numFmtId="177" fontId="0" fillId="0" borderId="0" xfId="0" applyNumberFormat="1" applyAlignment="1">
      <alignment horizontal="center" vertical="top"/>
    </xf>
    <xf numFmtId="177" fontId="22" fillId="0" borderId="79" xfId="0" applyNumberFormat="1" applyFont="1" applyBorder="1" applyAlignment="1">
      <alignment horizontal="center" vertical="center" wrapText="1" shrinkToFit="1"/>
    </xf>
    <xf numFmtId="177" fontId="22" fillId="3" borderId="26" xfId="0" applyNumberFormat="1" applyFont="1" applyFill="1" applyBorder="1" applyAlignment="1">
      <alignment horizontal="center" vertical="center" wrapText="1" shrinkToFit="1"/>
    </xf>
    <xf numFmtId="177" fontId="27" fillId="4" borderId="9" xfId="0" applyNumberFormat="1" applyFont="1" applyFill="1" applyBorder="1">
      <alignment vertical="center"/>
    </xf>
    <xf numFmtId="0" fontId="29" fillId="2" borderId="59" xfId="0" applyFont="1" applyFill="1" applyBorder="1">
      <alignment vertical="center"/>
    </xf>
    <xf numFmtId="177" fontId="0" fillId="2" borderId="79" xfId="0" applyNumberFormat="1" applyFill="1" applyBorder="1" applyAlignment="1">
      <alignment horizontal="right" vertical="center"/>
    </xf>
    <xf numFmtId="177" fontId="0" fillId="2" borderId="26"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29" fillId="2" borderId="9" xfId="0" applyFont="1" applyFill="1" applyBorder="1" applyAlignment="1">
      <alignment horizontal="right" vertical="center"/>
    </xf>
    <xf numFmtId="177" fontId="19" fillId="0" borderId="0" xfId="0" applyNumberFormat="1" applyFont="1">
      <alignment vertical="center"/>
    </xf>
    <xf numFmtId="0" fontId="22" fillId="2" borderId="80" xfId="4" applyFont="1" applyFill="1" applyBorder="1" applyAlignment="1">
      <alignment horizontal="center" vertical="center"/>
    </xf>
    <xf numFmtId="0" fontId="18" fillId="2" borderId="9" xfId="4" applyFill="1" applyBorder="1" applyAlignment="1">
      <alignment horizontal="center" vertical="center"/>
    </xf>
    <xf numFmtId="0" fontId="0" fillId="0" borderId="0" xfId="0" applyAlignment="1">
      <alignment vertical="top" wrapText="1"/>
    </xf>
    <xf numFmtId="3" fontId="31" fillId="0" borderId="9" xfId="5" applyNumberFormat="1" applyFont="1" applyBorder="1"/>
    <xf numFmtId="177" fontId="0" fillId="2" borderId="80" xfId="0" applyNumberFormat="1" applyFill="1" applyBorder="1" applyAlignment="1">
      <alignment horizontal="center" vertical="center"/>
    </xf>
    <xf numFmtId="0" fontId="32" fillId="0" borderId="0" xfId="0" applyFont="1">
      <alignment vertical="center"/>
    </xf>
    <xf numFmtId="0" fontId="34" fillId="5" borderId="0" xfId="8" applyFont="1" applyFill="1">
      <alignment vertical="center"/>
    </xf>
    <xf numFmtId="0" fontId="4" fillId="0" borderId="0" xfId="8">
      <alignment vertical="center"/>
    </xf>
    <xf numFmtId="185" fontId="37" fillId="5" borderId="0" xfId="8" applyNumberFormat="1" applyFont="1" applyFill="1">
      <alignment vertical="center"/>
    </xf>
    <xf numFmtId="0" fontId="37" fillId="5" borderId="0" xfId="8" applyFont="1" applyFill="1">
      <alignment vertical="center"/>
    </xf>
    <xf numFmtId="0" fontId="39" fillId="0" borderId="0" xfId="8" applyFont="1">
      <alignment vertical="center"/>
    </xf>
    <xf numFmtId="0" fontId="40" fillId="5" borderId="37" xfId="8" applyFont="1" applyFill="1" applyBorder="1">
      <alignment vertical="center"/>
    </xf>
    <xf numFmtId="0" fontId="40" fillId="5" borderId="38" xfId="8" applyFont="1" applyFill="1" applyBorder="1">
      <alignment vertical="center"/>
    </xf>
    <xf numFmtId="0" fontId="40" fillId="5" borderId="69" xfId="8" applyFont="1" applyFill="1" applyBorder="1">
      <alignment vertical="center"/>
    </xf>
    <xf numFmtId="0" fontId="40" fillId="0" borderId="37" xfId="8" applyFont="1" applyBorder="1">
      <alignment vertical="center"/>
    </xf>
    <xf numFmtId="0" fontId="40" fillId="0" borderId="38" xfId="8" applyFont="1" applyBorder="1">
      <alignment vertical="center"/>
    </xf>
    <xf numFmtId="0" fontId="40" fillId="0" borderId="69" xfId="8" applyFont="1" applyBorder="1">
      <alignment vertical="center"/>
    </xf>
    <xf numFmtId="0" fontId="4" fillId="0" borderId="0" xfId="8" applyAlignment="1">
      <alignment horizontal="left" vertical="center"/>
    </xf>
    <xf numFmtId="0" fontId="4" fillId="0" borderId="0" xfId="8" applyAlignment="1">
      <alignment vertical="center" wrapText="1"/>
    </xf>
    <xf numFmtId="0" fontId="40" fillId="5" borderId="32" xfId="8" applyFont="1" applyFill="1" applyBorder="1">
      <alignment vertical="center"/>
    </xf>
    <xf numFmtId="0" fontId="40" fillId="5" borderId="0" xfId="8" applyFont="1" applyFill="1">
      <alignment vertical="center"/>
    </xf>
    <xf numFmtId="0" fontId="40" fillId="5" borderId="75" xfId="8" applyFont="1" applyFill="1" applyBorder="1">
      <alignment vertical="center"/>
    </xf>
    <xf numFmtId="0" fontId="40" fillId="0" borderId="32" xfId="8" applyFont="1" applyBorder="1">
      <alignment vertical="center"/>
    </xf>
    <xf numFmtId="0" fontId="40" fillId="0" borderId="0" xfId="8" applyFont="1">
      <alignment vertical="center"/>
    </xf>
    <xf numFmtId="0" fontId="40" fillId="0" borderId="75" xfId="8" applyFont="1" applyBorder="1">
      <alignment vertical="center"/>
    </xf>
    <xf numFmtId="0" fontId="42" fillId="0" borderId="0" xfId="8" applyFont="1">
      <alignment vertical="center"/>
    </xf>
    <xf numFmtId="0" fontId="40" fillId="0" borderId="0" xfId="8" applyFont="1" applyAlignment="1"/>
    <xf numFmtId="0" fontId="40" fillId="0" borderId="75" xfId="8" applyFont="1" applyBorder="1" applyAlignment="1">
      <alignment horizontal="center" vertical="center"/>
    </xf>
    <xf numFmtId="0" fontId="4" fillId="0" borderId="32" xfId="8" applyBorder="1">
      <alignment vertical="center"/>
    </xf>
    <xf numFmtId="0" fontId="41" fillId="0" borderId="0" xfId="8" applyFont="1">
      <alignment vertical="center"/>
    </xf>
    <xf numFmtId="0" fontId="41" fillId="0" borderId="75" xfId="8" applyFont="1" applyBorder="1">
      <alignment vertical="center"/>
    </xf>
    <xf numFmtId="0" fontId="40" fillId="0" borderId="0" xfId="8" applyFont="1" applyAlignment="1">
      <alignment vertical="center" shrinkToFit="1"/>
    </xf>
    <xf numFmtId="0" fontId="40" fillId="0" borderId="0" xfId="8" applyFont="1" applyAlignment="1">
      <alignment horizontal="left" vertical="center" shrinkToFit="1"/>
    </xf>
    <xf numFmtId="0" fontId="40" fillId="0" borderId="75" xfId="8" applyFont="1" applyBorder="1" applyAlignment="1">
      <alignment horizontal="left" vertical="center" shrinkToFit="1"/>
    </xf>
    <xf numFmtId="0" fontId="42" fillId="0" borderId="0" xfId="8" applyFont="1" applyAlignment="1">
      <alignment horizontal="center" vertical="center"/>
    </xf>
    <xf numFmtId="0" fontId="42" fillId="0" borderId="0" xfId="8" applyFont="1" applyAlignment="1">
      <alignment horizontal="left" vertical="center" wrapText="1"/>
    </xf>
    <xf numFmtId="0" fontId="42" fillId="0" borderId="75" xfId="8" applyFont="1" applyBorder="1" applyAlignment="1">
      <alignment horizontal="left" vertical="center" wrapText="1"/>
    </xf>
    <xf numFmtId="0" fontId="40" fillId="0" borderId="0" xfId="8" applyFont="1" applyAlignment="1">
      <alignment horizontal="center" vertical="center"/>
    </xf>
    <xf numFmtId="0" fontId="42" fillId="0" borderId="0" xfId="8" applyFont="1" applyAlignment="1">
      <alignment vertical="center" shrinkToFit="1"/>
    </xf>
    <xf numFmtId="0" fontId="4" fillId="0" borderId="75" xfId="8" applyBorder="1">
      <alignment vertical="center"/>
    </xf>
    <xf numFmtId="0" fontId="40" fillId="0" borderId="0" xfId="8" applyFont="1" applyAlignment="1">
      <alignment horizontal="left" vertical="center"/>
    </xf>
    <xf numFmtId="0" fontId="40" fillId="0" borderId="75" xfId="8" applyFont="1" applyBorder="1" applyAlignment="1">
      <alignment vertical="center" shrinkToFit="1"/>
    </xf>
    <xf numFmtId="0" fontId="42" fillId="0" borderId="75" xfId="8" applyFont="1" applyBorder="1" applyAlignment="1">
      <alignment vertical="center" shrinkToFit="1"/>
    </xf>
    <xf numFmtId="0" fontId="40" fillId="0" borderId="0" xfId="8" applyFont="1" applyAlignment="1">
      <alignment horizontal="center" vertical="center" shrinkToFit="1"/>
    </xf>
    <xf numFmtId="0" fontId="40" fillId="0" borderId="75" xfId="8" applyFont="1" applyBorder="1" applyAlignment="1">
      <alignment horizontal="center" vertical="center" shrinkToFit="1"/>
    </xf>
    <xf numFmtId="0" fontId="40" fillId="0" borderId="39" xfId="8" applyFont="1" applyBorder="1">
      <alignment vertical="center"/>
    </xf>
    <xf numFmtId="0" fontId="40" fillId="0" borderId="15" xfId="8" applyFont="1" applyBorder="1">
      <alignment vertical="center"/>
    </xf>
    <xf numFmtId="0" fontId="40" fillId="0" borderId="71" xfId="8" applyFont="1" applyBorder="1" applyAlignment="1">
      <alignment horizontal="left" vertical="center" shrinkToFit="1"/>
    </xf>
    <xf numFmtId="0" fontId="4" fillId="0" borderId="15" xfId="8" applyBorder="1">
      <alignment vertical="center"/>
    </xf>
    <xf numFmtId="0" fontId="42" fillId="0" borderId="15" xfId="8" applyFont="1" applyBorder="1" applyAlignment="1">
      <alignment horizontal="center" vertical="center" shrinkToFit="1"/>
    </xf>
    <xf numFmtId="0" fontId="4" fillId="0" borderId="71" xfId="8" applyBorder="1">
      <alignment vertical="center"/>
    </xf>
    <xf numFmtId="0" fontId="37" fillId="5" borderId="38" xfId="8" applyFont="1" applyFill="1" applyBorder="1">
      <alignment vertical="center"/>
    </xf>
    <xf numFmtId="0" fontId="43" fillId="5" borderId="38" xfId="8" applyFont="1" applyFill="1" applyBorder="1" applyAlignment="1">
      <alignment vertical="center" wrapText="1"/>
    </xf>
    <xf numFmtId="0" fontId="40" fillId="0" borderId="69" xfId="8" applyFont="1" applyBorder="1" applyAlignment="1">
      <alignment horizontal="left" vertical="center"/>
    </xf>
    <xf numFmtId="0" fontId="40" fillId="5" borderId="32" xfId="8" applyFont="1" applyFill="1" applyBorder="1" applyAlignment="1">
      <alignment horizontal="left" vertical="center"/>
    </xf>
    <xf numFmtId="0" fontId="40" fillId="10" borderId="24" xfId="8" applyFont="1" applyFill="1" applyBorder="1" applyAlignment="1">
      <alignment horizontal="center" vertical="center" shrinkToFit="1"/>
    </xf>
    <xf numFmtId="0" fontId="40" fillId="0" borderId="120" xfId="8" applyFont="1" applyBorder="1" applyAlignment="1">
      <alignment vertical="center" shrinkToFit="1"/>
    </xf>
    <xf numFmtId="0" fontId="40" fillId="10" borderId="24" xfId="8" applyFont="1" applyFill="1" applyBorder="1" applyAlignment="1">
      <alignment horizontal="center" vertical="center" wrapText="1" shrinkToFit="1"/>
    </xf>
    <xf numFmtId="0" fontId="37" fillId="0" borderId="0" xfId="8" applyFont="1">
      <alignment vertical="center"/>
    </xf>
    <xf numFmtId="0" fontId="45" fillId="0" borderId="0" xfId="8" applyFont="1">
      <alignment vertical="center"/>
    </xf>
    <xf numFmtId="0" fontId="40" fillId="0" borderId="0" xfId="8" applyFont="1" applyAlignment="1">
      <alignment vertical="top"/>
    </xf>
    <xf numFmtId="0" fontId="37" fillId="0" borderId="0" xfId="8" applyFont="1" applyAlignment="1">
      <alignment horizontal="left" vertical="center" wrapText="1"/>
    </xf>
    <xf numFmtId="186" fontId="40" fillId="0" borderId="0" xfId="8" applyNumberFormat="1" applyFont="1">
      <alignment vertical="center"/>
    </xf>
    <xf numFmtId="186" fontId="40" fillId="0" borderId="75" xfId="8" applyNumberFormat="1" applyFont="1" applyBorder="1" applyAlignment="1">
      <alignment horizontal="center" vertical="center"/>
    </xf>
    <xf numFmtId="0" fontId="40" fillId="0" borderId="0" xfId="8" applyFont="1" applyAlignment="1">
      <alignment horizontal="left" vertical="center" wrapText="1"/>
    </xf>
    <xf numFmtId="0" fontId="40" fillId="0" borderId="15" xfId="8" applyFont="1" applyBorder="1" applyAlignment="1">
      <alignment horizontal="center" vertical="center"/>
    </xf>
    <xf numFmtId="0" fontId="40" fillId="0" borderId="15" xfId="8" applyFont="1" applyBorder="1" applyAlignment="1">
      <alignment horizontal="left" vertical="center" wrapText="1"/>
    </xf>
    <xf numFmtId="0" fontId="40" fillId="0" borderId="71" xfId="8" applyFont="1" applyBorder="1" applyAlignment="1">
      <alignment horizontal="left" vertical="center" wrapText="1"/>
    </xf>
    <xf numFmtId="0" fontId="41" fillId="0" borderId="0" xfId="8" applyFont="1" applyAlignment="1">
      <alignment horizontal="left" vertical="center" wrapText="1"/>
    </xf>
    <xf numFmtId="0" fontId="40" fillId="0" borderId="38" xfId="8" applyFont="1" applyBorder="1" applyAlignment="1">
      <alignment horizontal="center" vertical="center"/>
    </xf>
    <xf numFmtId="0" fontId="40" fillId="0" borderId="15" xfId="8" applyFont="1" applyBorder="1" applyAlignment="1">
      <alignment horizontal="right" vertical="center"/>
    </xf>
    <xf numFmtId="0" fontId="40" fillId="0" borderId="71" xfId="8" applyFont="1" applyBorder="1">
      <alignment vertical="center"/>
    </xf>
    <xf numFmtId="0" fontId="40" fillId="0" borderId="48" xfId="8" applyFont="1" applyBorder="1">
      <alignment vertical="center"/>
    </xf>
    <xf numFmtId="0" fontId="40" fillId="0" borderId="48" xfId="8" applyFont="1" applyBorder="1" applyAlignment="1">
      <alignment horizontal="center" vertical="center"/>
    </xf>
    <xf numFmtId="0" fontId="41" fillId="5" borderId="0" xfId="8" applyFont="1" applyFill="1">
      <alignment vertical="center"/>
    </xf>
    <xf numFmtId="0" fontId="41" fillId="5" borderId="0" xfId="8" applyFont="1" applyFill="1" applyAlignment="1">
      <alignment horizontal="center" vertical="center"/>
    </xf>
    <xf numFmtId="0" fontId="41" fillId="5" borderId="9" xfId="8" applyFont="1" applyFill="1" applyBorder="1" applyAlignment="1">
      <alignment horizontal="center" vertical="center"/>
    </xf>
    <xf numFmtId="0" fontId="18" fillId="0" borderId="0" xfId="4" applyProtection="1">
      <alignment vertical="center"/>
      <protection locked="0"/>
    </xf>
    <xf numFmtId="0" fontId="21" fillId="0" borderId="0" xfId="5" applyAlignment="1">
      <alignment shrinkToFit="1"/>
    </xf>
    <xf numFmtId="3" fontId="17" fillId="6" borderId="9" xfId="7" applyNumberFormat="1" applyFont="1" applyFill="1" applyBorder="1" applyAlignment="1">
      <alignment vertical="center" shrinkToFit="1"/>
    </xf>
    <xf numFmtId="3" fontId="17"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27" fillId="4" borderId="49" xfId="0" applyNumberFormat="1" applyFont="1" applyFill="1" applyBorder="1" applyAlignment="1">
      <alignment vertical="center" shrinkToFit="1"/>
    </xf>
    <xf numFmtId="0" fontId="29" fillId="2" borderId="76" xfId="0" applyFont="1" applyFill="1" applyBorder="1" applyAlignment="1">
      <alignment vertical="center" shrinkToFit="1"/>
    </xf>
    <xf numFmtId="0" fontId="29" fillId="2" borderId="43" xfId="0" applyFont="1" applyFill="1" applyBorder="1" applyAlignment="1">
      <alignment vertical="center" shrinkToFit="1"/>
    </xf>
    <xf numFmtId="177" fontId="18" fillId="0" borderId="0" xfId="4" applyNumberFormat="1" applyAlignment="1">
      <alignment vertical="center" shrinkToFit="1"/>
    </xf>
    <xf numFmtId="177" fontId="18" fillId="0" borderId="0" xfId="3" applyNumberFormat="1" applyFont="1" applyBorder="1" applyAlignment="1">
      <alignment vertical="center" shrinkToFit="1"/>
    </xf>
    <xf numFmtId="177" fontId="22" fillId="0" borderId="0" xfId="3" applyNumberFormat="1" applyFont="1" applyBorder="1" applyAlignment="1">
      <alignment horizontal="left" vertical="top" shrinkToFit="1"/>
    </xf>
    <xf numFmtId="177" fontId="26" fillId="3" borderId="49" xfId="4" applyNumberFormat="1" applyFont="1" applyFill="1" applyBorder="1" applyAlignment="1">
      <alignment horizontal="right" vertical="center" shrinkToFit="1"/>
    </xf>
    <xf numFmtId="177" fontId="18" fillId="2" borderId="29" xfId="4" applyNumberFormat="1" applyFill="1" applyBorder="1" applyAlignment="1">
      <alignment horizontal="right" vertical="top" shrinkToFit="1"/>
    </xf>
    <xf numFmtId="0" fontId="18" fillId="0" borderId="0" xfId="4" applyAlignment="1">
      <alignment vertical="center" shrinkToFit="1"/>
    </xf>
    <xf numFmtId="177" fontId="18" fillId="3" borderId="30" xfId="4" applyNumberFormat="1" applyFill="1" applyBorder="1" applyAlignment="1">
      <alignment horizontal="center" vertical="center" shrinkToFit="1"/>
    </xf>
    <xf numFmtId="177" fontId="18" fillId="2" borderId="38" xfId="4" applyNumberFormat="1" applyFill="1" applyBorder="1" applyAlignment="1">
      <alignment horizontal="left" vertical="center" shrinkToFit="1"/>
    </xf>
    <xf numFmtId="0" fontId="40" fillId="0" borderId="15" xfId="8" applyFont="1" applyBorder="1" applyAlignment="1">
      <alignment horizontal="left" vertical="center" shrinkToFit="1"/>
    </xf>
    <xf numFmtId="0" fontId="46" fillId="2" borderId="1" xfId="0" applyFont="1" applyFill="1" applyBorder="1" applyAlignment="1">
      <alignment vertical="center" shrinkToFit="1"/>
    </xf>
    <xf numFmtId="0" fontId="46" fillId="2" borderId="10" xfId="0" applyFont="1" applyFill="1" applyBorder="1" applyAlignment="1">
      <alignment vertical="center" shrinkToFit="1"/>
    </xf>
    <xf numFmtId="0" fontId="46" fillId="2" borderId="17" xfId="0" applyFont="1" applyFill="1" applyBorder="1" applyAlignment="1">
      <alignment horizontal="left" vertical="center" wrapText="1"/>
    </xf>
    <xf numFmtId="0" fontId="21" fillId="0" borderId="0" xfId="0" applyFont="1">
      <alignment vertical="center"/>
    </xf>
    <xf numFmtId="0" fontId="21" fillId="3" borderId="34" xfId="4" applyFont="1" applyFill="1" applyBorder="1" applyAlignment="1">
      <alignment horizontal="center" vertical="center"/>
    </xf>
    <xf numFmtId="0" fontId="21" fillId="3" borderId="35" xfId="4" applyFont="1" applyFill="1" applyBorder="1" applyAlignment="1">
      <alignment horizontal="center" vertical="center"/>
    </xf>
    <xf numFmtId="0" fontId="21" fillId="3" borderId="47" xfId="4" applyFont="1" applyFill="1" applyBorder="1" applyAlignment="1">
      <alignment horizontal="center" vertical="center"/>
    </xf>
    <xf numFmtId="177" fontId="21" fillId="3" borderId="35" xfId="4" applyNumberFormat="1" applyFont="1" applyFill="1" applyBorder="1" applyAlignment="1">
      <alignment horizontal="center" vertical="center" shrinkToFit="1"/>
    </xf>
    <xf numFmtId="177" fontId="21" fillId="3" borderId="36" xfId="4" applyNumberFormat="1" applyFont="1" applyFill="1" applyBorder="1" applyAlignment="1">
      <alignment horizontal="center" vertical="center" shrinkToFit="1"/>
    </xf>
    <xf numFmtId="177" fontId="21" fillId="0" borderId="0" xfId="4" applyNumberFormat="1" applyFont="1">
      <alignment vertical="center"/>
    </xf>
    <xf numFmtId="177" fontId="21" fillId="3" borderId="53" xfId="0" applyNumberFormat="1" applyFont="1" applyFill="1" applyBorder="1" applyAlignment="1">
      <alignment horizontal="center" vertical="center" wrapText="1" shrinkToFit="1"/>
    </xf>
    <xf numFmtId="178" fontId="21" fillId="0" borderId="1" xfId="3" applyNumberFormat="1" applyFont="1" applyFill="1" applyBorder="1" applyAlignment="1">
      <alignment vertical="center" shrinkToFit="1"/>
    </xf>
    <xf numFmtId="178" fontId="21" fillId="0" borderId="31" xfId="3" applyNumberFormat="1" applyFont="1" applyFill="1" applyBorder="1" applyAlignment="1">
      <alignment vertical="center" shrinkToFit="1"/>
    </xf>
    <xf numFmtId="177" fontId="21" fillId="0" borderId="0" xfId="3" applyNumberFormat="1" applyFont="1" applyBorder="1" applyAlignment="1">
      <alignment horizontal="left" vertical="top" shrinkToFit="1"/>
    </xf>
    <xf numFmtId="0" fontId="21" fillId="0" borderId="0" xfId="0" applyFont="1" applyAlignment="1">
      <alignment vertical="center" wrapText="1"/>
    </xf>
    <xf numFmtId="0" fontId="16" fillId="6" borderId="17" xfId="7" applyFont="1" applyFill="1" applyBorder="1" applyAlignment="1">
      <alignment horizontal="center" vertical="center"/>
    </xf>
    <xf numFmtId="41" fontId="47" fillId="6" borderId="9" xfId="7" applyNumberFormat="1" applyFont="1" applyFill="1" applyBorder="1" applyAlignment="1">
      <alignment horizontal="center" vertical="center" wrapText="1"/>
    </xf>
    <xf numFmtId="0" fontId="16" fillId="0" borderId="45" xfId="7" applyFont="1" applyBorder="1" applyAlignment="1" applyProtection="1">
      <alignment vertical="center" shrinkToFit="1"/>
      <protection locked="0"/>
    </xf>
    <xf numFmtId="0" fontId="16" fillId="0" borderId="54" xfId="7" applyFont="1" applyBorder="1" applyAlignment="1" applyProtection="1">
      <alignment vertical="center" shrinkToFit="1"/>
      <protection locked="0"/>
    </xf>
    <xf numFmtId="177" fontId="21" fillId="6" borderId="101" xfId="7" applyNumberFormat="1" applyFont="1" applyFill="1" applyBorder="1" applyAlignment="1">
      <alignment horizontal="right" shrinkToFit="1"/>
    </xf>
    <xf numFmtId="177" fontId="16" fillId="0" borderId="72" xfId="7" applyNumberFormat="1" applyFont="1" applyBorder="1" applyAlignment="1" applyProtection="1">
      <alignment horizontal="right" shrinkToFit="1"/>
      <protection locked="0"/>
    </xf>
    <xf numFmtId="3" fontId="47" fillId="6" borderId="12" xfId="7" applyNumberFormat="1" applyFont="1" applyFill="1" applyBorder="1" applyAlignment="1">
      <alignment horizontal="right" vertical="center" shrinkToFit="1"/>
    </xf>
    <xf numFmtId="3" fontId="47" fillId="0" borderId="12" xfId="6" applyNumberFormat="1" applyFont="1" applyBorder="1" applyAlignment="1" applyProtection="1">
      <alignment horizontal="right" vertical="center" shrinkToFit="1"/>
      <protection locked="0"/>
    </xf>
    <xf numFmtId="0" fontId="16" fillId="0" borderId="3" xfId="7" applyFont="1" applyBorder="1" applyAlignment="1" applyProtection="1">
      <alignment vertical="center" shrinkToFit="1"/>
      <protection locked="0"/>
    </xf>
    <xf numFmtId="0" fontId="16" fillId="0" borderId="55" xfId="7" applyFont="1" applyBorder="1" applyAlignment="1" applyProtection="1">
      <alignment vertical="center" shrinkToFit="1"/>
      <protection locked="0"/>
    </xf>
    <xf numFmtId="177" fontId="21" fillId="6" borderId="3" xfId="7" applyNumberFormat="1" applyFont="1" applyFill="1" applyBorder="1" applyAlignment="1">
      <alignment horizontal="right" shrinkToFit="1"/>
    </xf>
    <xf numFmtId="177" fontId="16" fillId="0" borderId="24" xfId="7" applyNumberFormat="1" applyFont="1" applyBorder="1" applyAlignment="1" applyProtection="1">
      <alignment horizontal="right" shrinkToFit="1"/>
      <protection locked="0"/>
    </xf>
    <xf numFmtId="3" fontId="47" fillId="6" borderId="99" xfId="7" applyNumberFormat="1" applyFont="1" applyFill="1" applyBorder="1" applyAlignment="1">
      <alignment horizontal="right" vertical="center" shrinkToFit="1"/>
    </xf>
    <xf numFmtId="3" fontId="47" fillId="0" borderId="99" xfId="6" applyNumberFormat="1" applyFont="1" applyBorder="1" applyAlignment="1" applyProtection="1">
      <alignment horizontal="right" vertical="center" shrinkToFit="1"/>
      <protection locked="0"/>
    </xf>
    <xf numFmtId="0" fontId="48" fillId="0" borderId="55" xfId="7" applyFont="1" applyBorder="1" applyAlignment="1" applyProtection="1">
      <alignment vertical="center" shrinkToFit="1"/>
      <protection locked="0"/>
    </xf>
    <xf numFmtId="177" fontId="21" fillId="6" borderId="4" xfId="7" applyNumberFormat="1" applyFont="1" applyFill="1" applyBorder="1" applyAlignment="1">
      <alignment horizontal="right" shrinkToFit="1"/>
    </xf>
    <xf numFmtId="177" fontId="16" fillId="0" borderId="84" xfId="7" applyNumberFormat="1" applyFont="1" applyBorder="1" applyAlignment="1" applyProtection="1">
      <alignment horizontal="right" shrinkToFit="1"/>
      <protection locked="0"/>
    </xf>
    <xf numFmtId="0" fontId="16" fillId="0" borderId="20" xfId="7" applyFont="1" applyBorder="1" applyAlignment="1" applyProtection="1">
      <alignment vertical="center" shrinkToFit="1"/>
      <protection locked="0"/>
    </xf>
    <xf numFmtId="0" fontId="16" fillId="5" borderId="70" xfId="7" applyFont="1" applyFill="1" applyBorder="1" applyAlignment="1" applyProtection="1">
      <alignment vertical="center" shrinkToFit="1"/>
      <protection locked="0"/>
    </xf>
    <xf numFmtId="177" fontId="47" fillId="6" borderId="94" xfId="7" applyNumberFormat="1" applyFont="1" applyFill="1" applyBorder="1" applyAlignment="1">
      <alignment horizontal="right" shrinkToFit="1"/>
    </xf>
    <xf numFmtId="177" fontId="16" fillId="0" borderId="74" xfId="7" applyNumberFormat="1" applyFont="1" applyBorder="1" applyAlignment="1" applyProtection="1">
      <alignment horizontal="right" shrinkToFit="1"/>
      <protection locked="0"/>
    </xf>
    <xf numFmtId="3" fontId="47" fillId="6" borderId="13" xfId="7" applyNumberFormat="1" applyFont="1" applyFill="1" applyBorder="1" applyAlignment="1">
      <alignment horizontal="right" vertical="center" shrinkToFit="1"/>
    </xf>
    <xf numFmtId="3" fontId="47" fillId="0" borderId="13" xfId="6" applyNumberFormat="1" applyFont="1" applyBorder="1" applyAlignment="1" applyProtection="1">
      <alignment horizontal="right" vertical="center" shrinkToFit="1"/>
      <protection locked="0"/>
    </xf>
    <xf numFmtId="3" fontId="17" fillId="6" borderId="79" xfId="7" applyNumberFormat="1" applyFont="1" applyFill="1" applyBorder="1" applyAlignment="1">
      <alignment horizontal="right" vertical="center" shrinkToFit="1"/>
    </xf>
    <xf numFmtId="3" fontId="16" fillId="0" borderId="72" xfId="7" applyNumberFormat="1" applyFont="1" applyBorder="1" applyAlignment="1" applyProtection="1">
      <alignment horizontal="right" shrinkToFit="1"/>
      <protection locked="0"/>
    </xf>
    <xf numFmtId="3" fontId="16" fillId="0" borderId="24" xfId="7" applyNumberFormat="1" applyFont="1" applyBorder="1" applyAlignment="1" applyProtection="1">
      <alignment horizontal="right" shrinkToFit="1"/>
      <protection locked="0"/>
    </xf>
    <xf numFmtId="3" fontId="47" fillId="6" borderId="99" xfId="7" applyNumberFormat="1" applyFont="1" applyFill="1" applyBorder="1" applyAlignment="1">
      <alignment vertical="center" shrinkToFit="1"/>
    </xf>
    <xf numFmtId="3" fontId="47" fillId="0" borderId="99" xfId="6" applyNumberFormat="1" applyFont="1" applyBorder="1" applyAlignment="1" applyProtection="1">
      <alignment vertical="center" shrinkToFit="1"/>
      <protection locked="0"/>
    </xf>
    <xf numFmtId="177" fontId="21" fillId="6" borderId="94" xfId="7" applyNumberFormat="1" applyFont="1" applyFill="1" applyBorder="1" applyAlignment="1">
      <alignment horizontal="right" shrinkToFit="1"/>
    </xf>
    <xf numFmtId="3" fontId="16" fillId="0" borderId="74" xfId="7" applyNumberFormat="1" applyFont="1" applyBorder="1" applyAlignment="1" applyProtection="1">
      <alignment horizontal="right" shrinkToFit="1"/>
      <protection locked="0"/>
    </xf>
    <xf numFmtId="3" fontId="47" fillId="6" borderId="13" xfId="7" applyNumberFormat="1" applyFont="1" applyFill="1" applyBorder="1" applyAlignment="1">
      <alignment vertical="center" shrinkToFit="1"/>
    </xf>
    <xf numFmtId="3" fontId="47" fillId="0" borderId="13" xfId="6" applyNumberFormat="1" applyFont="1" applyBorder="1" applyAlignment="1" applyProtection="1">
      <alignment vertical="center" shrinkToFit="1"/>
      <protection locked="0"/>
    </xf>
    <xf numFmtId="3" fontId="47" fillId="6" borderId="6" xfId="7" applyNumberFormat="1" applyFont="1" applyFill="1" applyBorder="1" applyAlignment="1">
      <alignment vertical="center" shrinkToFit="1"/>
    </xf>
    <xf numFmtId="3" fontId="47" fillId="0" borderId="6" xfId="6" applyNumberFormat="1" applyFont="1" applyBorder="1" applyAlignment="1" applyProtection="1">
      <alignment vertical="center" shrinkToFit="1"/>
      <protection locked="0"/>
    </xf>
    <xf numFmtId="3" fontId="47" fillId="0" borderId="100" xfId="6" applyNumberFormat="1" applyFont="1" applyBorder="1" applyAlignment="1" applyProtection="1">
      <alignment vertical="center" shrinkToFit="1"/>
      <protection locked="0"/>
    </xf>
    <xf numFmtId="4" fontId="16" fillId="6" borderId="28" xfId="7" applyNumberFormat="1" applyFont="1" applyFill="1" applyBorder="1" applyAlignment="1">
      <alignment horizontal="center" vertical="center" shrinkToFit="1"/>
    </xf>
    <xf numFmtId="0" fontId="21" fillId="0" borderId="0" xfId="5" applyAlignment="1">
      <alignment horizontal="right" shrinkToFit="1"/>
    </xf>
    <xf numFmtId="0" fontId="21" fillId="2" borderId="9" xfId="5" applyFill="1" applyBorder="1" applyAlignment="1">
      <alignment horizontal="center" shrinkToFit="1"/>
    </xf>
    <xf numFmtId="0" fontId="50" fillId="2" borderId="8" xfId="0" applyFont="1" applyFill="1" applyBorder="1" applyAlignment="1">
      <alignment vertical="center" shrinkToFit="1"/>
    </xf>
    <xf numFmtId="0" fontId="50" fillId="2" borderId="9" xfId="0" applyFont="1" applyFill="1" applyBorder="1" applyAlignment="1">
      <alignment vertical="center" shrinkToFit="1"/>
    </xf>
    <xf numFmtId="0" fontId="50" fillId="2" borderId="13" xfId="0" applyFont="1" applyFill="1" applyBorder="1" applyAlignment="1">
      <alignment vertical="center" shrinkToFit="1"/>
    </xf>
    <xf numFmtId="0" fontId="50" fillId="2" borderId="5" xfId="0" applyFont="1" applyFill="1" applyBorder="1" applyAlignment="1">
      <alignment vertical="center" shrinkToFit="1"/>
    </xf>
    <xf numFmtId="187" fontId="50" fillId="0" borderId="91" xfId="0" applyNumberFormat="1" applyFont="1" applyBorder="1" applyAlignment="1" applyProtection="1">
      <alignment horizontal="center" vertical="center"/>
      <protection locked="0"/>
    </xf>
    <xf numFmtId="0" fontId="50" fillId="2" borderId="92" xfId="0" applyFont="1" applyFill="1" applyBorder="1" applyAlignment="1">
      <alignment horizontal="center" vertical="center"/>
    </xf>
    <xf numFmtId="0" fontId="50" fillId="7" borderId="21" xfId="0" applyFont="1" applyFill="1" applyBorder="1" applyAlignment="1" applyProtection="1">
      <alignment horizontal="left" vertical="center" wrapText="1"/>
      <protection locked="0"/>
    </xf>
    <xf numFmtId="0" fontId="50" fillId="2" borderId="5" xfId="0" applyFont="1" applyFill="1" applyBorder="1" applyAlignment="1">
      <alignment horizontal="left" vertical="center"/>
    </xf>
    <xf numFmtId="0" fontId="50" fillId="2" borderId="17" xfId="0" applyFont="1" applyFill="1" applyBorder="1" applyAlignment="1">
      <alignment horizontal="left" vertical="center" shrinkToFit="1"/>
    </xf>
    <xf numFmtId="0" fontId="50" fillId="7" borderId="83" xfId="0" applyFont="1" applyFill="1" applyBorder="1" applyAlignment="1" applyProtection="1">
      <alignment horizontal="left" vertical="center" shrinkToFit="1"/>
      <protection locked="0"/>
    </xf>
    <xf numFmtId="182" fontId="50" fillId="2" borderId="17" xfId="0" applyNumberFormat="1" applyFont="1" applyFill="1" applyBorder="1" applyAlignment="1">
      <alignment horizontal="center" vertical="center" wrapText="1"/>
    </xf>
    <xf numFmtId="182" fontId="50" fillId="2" borderId="28" xfId="0" applyNumberFormat="1" applyFont="1" applyFill="1" applyBorder="1" applyAlignment="1">
      <alignment horizontal="center" vertical="center"/>
    </xf>
    <xf numFmtId="182" fontId="50" fillId="2" borderId="52" xfId="0" applyNumberFormat="1" applyFont="1" applyFill="1" applyBorder="1" applyAlignment="1">
      <alignment horizontal="left" vertical="center" wrapText="1"/>
    </xf>
    <xf numFmtId="38" fontId="26" fillId="2" borderId="17" xfId="2" applyFont="1" applyFill="1" applyBorder="1" applyAlignment="1">
      <alignment vertical="center" shrinkToFit="1"/>
    </xf>
    <xf numFmtId="0" fontId="26" fillId="2" borderId="56" xfId="0" applyFont="1" applyFill="1" applyBorder="1" applyAlignment="1">
      <alignment horizontal="center" vertical="center"/>
    </xf>
    <xf numFmtId="0" fontId="26" fillId="2" borderId="38" xfId="4" applyFont="1" applyFill="1" applyBorder="1" applyAlignment="1">
      <alignment horizontal="center" vertical="center" shrinkToFit="1"/>
    </xf>
    <xf numFmtId="177" fontId="26" fillId="2" borderId="29" xfId="4" applyNumberFormat="1" applyFont="1" applyFill="1" applyBorder="1" applyAlignment="1">
      <alignment horizontal="right" vertical="top" shrinkToFit="1"/>
    </xf>
    <xf numFmtId="38" fontId="29" fillId="3" borderId="43" xfId="2" applyFont="1" applyFill="1" applyBorder="1" applyAlignment="1">
      <alignment vertical="center" shrinkToFit="1"/>
    </xf>
    <xf numFmtId="38" fontId="26" fillId="2" borderId="41" xfId="2" applyFont="1" applyFill="1" applyBorder="1" applyAlignment="1">
      <alignment vertical="center" shrinkToFit="1"/>
    </xf>
    <xf numFmtId="0" fontId="26" fillId="2" borderId="18" xfId="4" applyFont="1" applyFill="1" applyBorder="1" applyAlignment="1">
      <alignment horizontal="left" vertical="center"/>
    </xf>
    <xf numFmtId="0" fontId="52" fillId="2" borderId="37" xfId="4" applyFont="1" applyFill="1" applyBorder="1" applyAlignment="1">
      <alignment horizontal="left" vertical="center"/>
    </xf>
    <xf numFmtId="0" fontId="52" fillId="2" borderId="37" xfId="4" applyFont="1" applyFill="1" applyBorder="1">
      <alignment vertical="center"/>
    </xf>
    <xf numFmtId="0" fontId="26" fillId="7" borderId="2" xfId="0" applyFont="1" applyFill="1" applyBorder="1" applyAlignment="1" applyProtection="1">
      <alignment vertical="center" shrinkToFit="1"/>
      <protection locked="0"/>
    </xf>
    <xf numFmtId="177" fontId="26" fillId="7" borderId="88" xfId="0" applyNumberFormat="1" applyFont="1" applyFill="1" applyBorder="1" applyAlignment="1" applyProtection="1">
      <alignment horizontal="center" vertical="center" shrinkToFit="1"/>
      <protection locked="0"/>
    </xf>
    <xf numFmtId="0" fontId="26" fillId="7" borderId="3" xfId="0" applyFont="1" applyFill="1" applyBorder="1" applyAlignment="1" applyProtection="1">
      <alignment vertical="center" shrinkToFit="1"/>
      <protection locked="0"/>
    </xf>
    <xf numFmtId="177" fontId="26" fillId="7" borderId="24" xfId="0" applyNumberFormat="1" applyFont="1" applyFill="1" applyBorder="1" applyAlignment="1" applyProtection="1">
      <alignment horizontal="center" vertical="center" shrinkToFit="1"/>
      <protection locked="0"/>
    </xf>
    <xf numFmtId="177" fontId="26" fillId="2" borderId="77" xfId="0" applyNumberFormat="1" applyFont="1" applyFill="1" applyBorder="1" applyAlignment="1">
      <alignment horizontal="right" vertical="top" shrinkToFit="1"/>
    </xf>
    <xf numFmtId="0" fontId="26" fillId="7" borderId="94" xfId="0" applyFont="1" applyFill="1" applyBorder="1" applyAlignment="1" applyProtection="1">
      <alignment vertical="center" shrinkToFit="1"/>
      <protection locked="0"/>
    </xf>
    <xf numFmtId="177" fontId="26" fillId="7" borderId="74" xfId="0" applyNumberFormat="1" applyFont="1" applyFill="1" applyBorder="1" applyAlignment="1" applyProtection="1">
      <alignment horizontal="center" vertical="center" shrinkToFit="1"/>
      <protection locked="0"/>
    </xf>
    <xf numFmtId="0" fontId="29" fillId="2" borderId="38" xfId="0" applyFont="1" applyFill="1" applyBorder="1" applyAlignment="1">
      <alignment vertical="center" shrinkToFit="1"/>
    </xf>
    <xf numFmtId="0" fontId="29" fillId="2" borderId="48" xfId="0" applyFont="1" applyFill="1" applyBorder="1" applyAlignment="1">
      <alignment vertical="center" shrinkToFit="1"/>
    </xf>
    <xf numFmtId="0" fontId="29" fillId="2" borderId="48" xfId="0" applyFont="1" applyFill="1" applyBorder="1" applyAlignment="1">
      <alignment horizontal="right" vertical="center" shrinkToFit="1"/>
    </xf>
    <xf numFmtId="0" fontId="29" fillId="2" borderId="52" xfId="0" applyFont="1" applyFill="1" applyBorder="1" applyAlignment="1">
      <alignment vertical="center" shrinkToFit="1"/>
    </xf>
    <xf numFmtId="177" fontId="26" fillId="2" borderId="88" xfId="0" applyNumberFormat="1" applyFont="1" applyFill="1" applyBorder="1" applyAlignment="1">
      <alignment horizontal="center" vertical="center" shrinkToFit="1"/>
    </xf>
    <xf numFmtId="177" fontId="26" fillId="2" borderId="24" xfId="0" applyNumberFormat="1" applyFont="1" applyFill="1" applyBorder="1" applyAlignment="1">
      <alignment horizontal="center" vertical="center" shrinkToFit="1"/>
    </xf>
    <xf numFmtId="177" fontId="26" fillId="2" borderId="58" xfId="0" applyNumberFormat="1" applyFont="1" applyFill="1" applyBorder="1" applyAlignment="1">
      <alignment horizontal="center" vertical="center" shrinkToFit="1"/>
    </xf>
    <xf numFmtId="177" fontId="26" fillId="4" borderId="49" xfId="0" applyNumberFormat="1" applyFont="1" applyFill="1" applyBorder="1" applyAlignment="1">
      <alignment vertical="center" shrinkToFit="1"/>
    </xf>
    <xf numFmtId="0" fontId="51" fillId="2" borderId="37" xfId="0" applyFont="1" applyFill="1" applyBorder="1">
      <alignment vertical="center"/>
    </xf>
    <xf numFmtId="0" fontId="26" fillId="3" borderId="1" xfId="4" applyFont="1" applyFill="1" applyBorder="1">
      <alignment vertical="center"/>
    </xf>
    <xf numFmtId="0" fontId="26" fillId="3" borderId="30" xfId="4" applyFont="1" applyFill="1" applyBorder="1">
      <alignment vertical="center"/>
    </xf>
    <xf numFmtId="0" fontId="26" fillId="3" borderId="68" xfId="4" applyFont="1" applyFill="1" applyBorder="1">
      <alignment vertical="center"/>
    </xf>
    <xf numFmtId="178" fontId="29" fillId="3" borderId="63" xfId="4" applyNumberFormat="1" applyFont="1" applyFill="1" applyBorder="1" applyAlignment="1">
      <alignment vertical="center" shrinkToFit="1"/>
    </xf>
    <xf numFmtId="0" fontId="26" fillId="3" borderId="31" xfId="4" applyFont="1" applyFill="1" applyBorder="1">
      <alignment vertical="center"/>
    </xf>
    <xf numFmtId="0" fontId="26" fillId="4" borderId="37" xfId="4" applyFont="1" applyFill="1" applyBorder="1" applyAlignment="1">
      <alignment horizontal="left" vertical="center"/>
    </xf>
    <xf numFmtId="0" fontId="26" fillId="4" borderId="38" xfId="4" applyFont="1" applyFill="1" applyBorder="1" applyAlignment="1">
      <alignment horizontal="left" vertical="center"/>
    </xf>
    <xf numFmtId="0" fontId="26" fillId="4" borderId="69" xfId="4" applyFont="1" applyFill="1" applyBorder="1" applyAlignment="1">
      <alignment horizontal="left" vertical="center"/>
    </xf>
    <xf numFmtId="178" fontId="29" fillId="4" borderId="62" xfId="3" applyNumberFormat="1" applyFont="1" applyFill="1" applyBorder="1" applyAlignment="1">
      <alignment vertical="center" shrinkToFit="1"/>
    </xf>
    <xf numFmtId="0" fontId="26" fillId="4" borderId="32" xfId="4" applyFont="1" applyFill="1" applyBorder="1">
      <alignment vertical="center"/>
    </xf>
    <xf numFmtId="178" fontId="26" fillId="2" borderId="64" xfId="3" applyNumberFormat="1" applyFont="1" applyFill="1" applyBorder="1" applyAlignment="1">
      <alignment vertical="center" shrinkToFit="1"/>
    </xf>
    <xf numFmtId="178" fontId="26" fillId="2" borderId="65" xfId="3" applyNumberFormat="1" applyFont="1" applyFill="1" applyBorder="1" applyAlignment="1">
      <alignment vertical="center" shrinkToFit="1"/>
    </xf>
    <xf numFmtId="0" fontId="26" fillId="4" borderId="11" xfId="4" applyFont="1" applyFill="1" applyBorder="1">
      <alignment vertical="center"/>
    </xf>
    <xf numFmtId="0" fontId="26" fillId="4" borderId="62" xfId="4" applyFont="1" applyFill="1" applyBorder="1">
      <alignment vertical="center"/>
    </xf>
    <xf numFmtId="178" fontId="26" fillId="4" borderId="66" xfId="3" applyNumberFormat="1" applyFont="1" applyFill="1" applyBorder="1" applyAlignment="1">
      <alignment vertical="center" shrinkToFit="1"/>
    </xf>
    <xf numFmtId="178" fontId="26" fillId="4" borderId="67" xfId="3" applyNumberFormat="1" applyFont="1" applyFill="1" applyBorder="1" applyAlignment="1">
      <alignment vertical="center" shrinkToFit="1"/>
    </xf>
    <xf numFmtId="178" fontId="26" fillId="2" borderId="48" xfId="3" applyNumberFormat="1" applyFont="1" applyFill="1" applyBorder="1" applyAlignment="1">
      <alignment vertical="center" shrinkToFit="1"/>
    </xf>
    <xf numFmtId="178" fontId="26" fillId="2" borderId="15" xfId="3" applyNumberFormat="1" applyFont="1" applyFill="1" applyBorder="1" applyAlignment="1">
      <alignment vertical="center" shrinkToFit="1"/>
    </xf>
    <xf numFmtId="178" fontId="29" fillId="4" borderId="52" xfId="3" applyNumberFormat="1" applyFont="1" applyFill="1" applyBorder="1" applyAlignment="1">
      <alignment vertical="center" shrinkToFit="1"/>
    </xf>
    <xf numFmtId="178" fontId="26" fillId="2" borderId="60" xfId="3" applyNumberFormat="1" applyFont="1" applyFill="1" applyBorder="1" applyAlignment="1">
      <alignment vertical="center" shrinkToFit="1"/>
    </xf>
    <xf numFmtId="178" fontId="26" fillId="2" borderId="61" xfId="3" applyNumberFormat="1" applyFont="1" applyFill="1" applyBorder="1" applyAlignment="1">
      <alignment vertical="center" shrinkToFit="1"/>
    </xf>
    <xf numFmtId="178" fontId="29" fillId="4" borderId="61" xfId="3" applyNumberFormat="1" applyFont="1" applyFill="1" applyBorder="1" applyAlignment="1">
      <alignment vertical="center" shrinkToFit="1"/>
    </xf>
    <xf numFmtId="177" fontId="26" fillId="2" borderId="9" xfId="0" applyNumberFormat="1" applyFont="1" applyFill="1" applyBorder="1" applyAlignment="1">
      <alignment horizontal="center" vertical="center" shrinkToFit="1"/>
    </xf>
    <xf numFmtId="0" fontId="26" fillId="0" borderId="32" xfId="0" applyFont="1" applyBorder="1" applyAlignment="1">
      <alignment vertical="center" shrinkToFit="1"/>
    </xf>
    <xf numFmtId="0" fontId="26" fillId="0" borderId="0" xfId="0" applyFont="1" applyAlignment="1">
      <alignment vertical="center" shrinkToFit="1"/>
    </xf>
    <xf numFmtId="0" fontId="26" fillId="0" borderId="0" xfId="0" applyFont="1" applyAlignment="1">
      <alignment horizontal="left" vertical="center" shrinkToFit="1"/>
    </xf>
    <xf numFmtId="3" fontId="31" fillId="0" borderId="9" xfId="5" applyNumberFormat="1" applyFont="1" applyBorder="1" applyAlignment="1">
      <alignment shrinkToFit="1"/>
    </xf>
    <xf numFmtId="188" fontId="41" fillId="5" borderId="9" xfId="8" applyNumberFormat="1" applyFont="1" applyFill="1" applyBorder="1" applyAlignment="1">
      <alignment horizontal="center" vertical="center" shrinkToFit="1"/>
    </xf>
    <xf numFmtId="0" fontId="0" fillId="0" borderId="0" xfId="0" applyAlignment="1">
      <alignment horizontal="center" vertical="center"/>
    </xf>
    <xf numFmtId="0" fontId="26" fillId="6" borderId="71" xfId="0" applyFont="1" applyFill="1" applyBorder="1" applyAlignment="1">
      <alignment vertical="center" shrinkToFit="1"/>
    </xf>
    <xf numFmtId="0" fontId="50" fillId="6" borderId="62" xfId="0" applyFont="1" applyFill="1" applyBorder="1" applyAlignment="1">
      <alignment vertical="center" shrinkToFit="1"/>
    </xf>
    <xf numFmtId="0" fontId="26" fillId="6" borderId="62" xfId="0" applyFont="1" applyFill="1" applyBorder="1" applyAlignment="1">
      <alignment vertical="center" shrinkToFit="1"/>
    </xf>
    <xf numFmtId="0" fontId="26" fillId="6" borderId="69" xfId="0" applyFont="1" applyFill="1" applyBorder="1" applyAlignment="1">
      <alignment vertical="center" shrinkToFit="1"/>
    </xf>
    <xf numFmtId="0" fontId="50" fillId="2" borderId="125" xfId="0" applyFont="1" applyFill="1" applyBorder="1" applyAlignment="1">
      <alignment vertical="center" shrinkToFit="1"/>
    </xf>
    <xf numFmtId="180" fontId="50" fillId="2" borderId="109" xfId="0" applyNumberFormat="1" applyFont="1" applyFill="1" applyBorder="1">
      <alignment vertical="center"/>
    </xf>
    <xf numFmtId="180" fontId="50" fillId="2" borderId="76" xfId="0" applyNumberFormat="1" applyFont="1" applyFill="1" applyBorder="1">
      <alignment vertical="center"/>
    </xf>
    <xf numFmtId="180" fontId="50" fillId="2" borderId="43" xfId="0" applyNumberFormat="1" applyFont="1" applyFill="1" applyBorder="1">
      <alignment vertical="center"/>
    </xf>
    <xf numFmtId="0" fontId="28" fillId="2" borderId="54" xfId="0" applyFont="1" applyFill="1" applyBorder="1">
      <alignment vertical="center"/>
    </xf>
    <xf numFmtId="0" fontId="28" fillId="2" borderId="118" xfId="0" applyFont="1" applyFill="1" applyBorder="1">
      <alignment vertical="center"/>
    </xf>
    <xf numFmtId="0" fontId="28" fillId="2" borderId="119" xfId="0" applyFont="1" applyFill="1" applyBorder="1">
      <alignment vertical="center"/>
    </xf>
    <xf numFmtId="0" fontId="50" fillId="2" borderId="17" xfId="0" applyFont="1" applyFill="1" applyBorder="1" applyAlignment="1">
      <alignment horizontal="left" vertical="center" wrapText="1"/>
    </xf>
    <xf numFmtId="0" fontId="50" fillId="7" borderId="82" xfId="0" applyFont="1" applyFill="1" applyBorder="1" applyAlignment="1" applyProtection="1">
      <alignment horizontal="center" vertical="center"/>
      <protection locked="0"/>
    </xf>
    <xf numFmtId="0" fontId="50" fillId="6" borderId="17" xfId="0" applyFont="1" applyFill="1" applyBorder="1" applyAlignment="1">
      <alignment horizontal="left" vertical="center"/>
    </xf>
    <xf numFmtId="0" fontId="56" fillId="0" borderId="0" xfId="0" applyFont="1" applyAlignment="1">
      <alignment vertical="top" wrapText="1"/>
    </xf>
    <xf numFmtId="0" fontId="50" fillId="6" borderId="48" xfId="0" applyFont="1" applyFill="1" applyBorder="1" applyAlignment="1">
      <alignment vertical="center" shrinkToFit="1"/>
    </xf>
    <xf numFmtId="177" fontId="56" fillId="0" borderId="0" xfId="4" applyNumberFormat="1" applyFont="1">
      <alignment vertical="center"/>
    </xf>
    <xf numFmtId="177" fontId="56" fillId="0" borderId="0" xfId="0" applyNumberFormat="1" applyFont="1">
      <alignment vertical="center"/>
    </xf>
    <xf numFmtId="0" fontId="0" fillId="2" borderId="79" xfId="0" applyFill="1" applyBorder="1">
      <alignment vertical="center"/>
    </xf>
    <xf numFmtId="0" fontId="0" fillId="0" borderId="32" xfId="0" applyBorder="1">
      <alignment vertical="center"/>
    </xf>
    <xf numFmtId="0" fontId="0" fillId="0" borderId="80" xfId="0" applyBorder="1" applyAlignment="1">
      <alignment vertical="center" shrinkToFit="1"/>
    </xf>
    <xf numFmtId="0" fontId="0" fillId="0" borderId="144" xfId="0" applyBorder="1" applyAlignment="1">
      <alignment vertical="center" shrinkToFit="1"/>
    </xf>
    <xf numFmtId="0" fontId="0" fillId="9" borderId="145" xfId="0" applyFill="1" applyBorder="1">
      <alignment vertical="center"/>
    </xf>
    <xf numFmtId="0" fontId="0" fillId="0" borderId="0" xfId="0" applyAlignment="1">
      <alignment horizontal="right" vertical="center"/>
    </xf>
    <xf numFmtId="0" fontId="24" fillId="0" borderId="6" xfId="0" applyFont="1" applyBorder="1" applyAlignment="1">
      <alignment vertical="center" shrinkToFit="1"/>
    </xf>
    <xf numFmtId="0" fontId="24" fillId="0" borderId="146" xfId="0" applyFont="1" applyBorder="1" applyAlignment="1">
      <alignment vertical="center" shrinkToFit="1"/>
    </xf>
    <xf numFmtId="0" fontId="0" fillId="0" borderId="6" xfId="0" applyBorder="1">
      <alignment vertical="center"/>
    </xf>
    <xf numFmtId="0" fontId="24" fillId="0" borderId="99" xfId="0" applyFont="1" applyBorder="1" applyAlignment="1">
      <alignment vertical="center" shrinkToFit="1"/>
    </xf>
    <xf numFmtId="0" fontId="24" fillId="0" borderId="147" xfId="0" applyFont="1" applyBorder="1" applyAlignment="1">
      <alignment vertical="center" shrinkToFit="1"/>
    </xf>
    <xf numFmtId="0" fontId="0" fillId="0" borderId="99" xfId="0" applyBorder="1">
      <alignment vertical="center"/>
    </xf>
    <xf numFmtId="0" fontId="24" fillId="9" borderId="99" xfId="0" applyFont="1" applyFill="1" applyBorder="1" applyAlignment="1">
      <alignment horizontal="center" vertical="center" shrinkToFit="1"/>
    </xf>
    <xf numFmtId="0" fontId="24" fillId="0" borderId="13" xfId="0" applyFont="1" applyBorder="1" applyAlignment="1">
      <alignment vertical="center" shrinkToFit="1"/>
    </xf>
    <xf numFmtId="0" fontId="24" fillId="0" borderId="148" xfId="0" applyFont="1" applyBorder="1" applyAlignment="1">
      <alignment vertical="center" shrinkToFit="1"/>
    </xf>
    <xf numFmtId="0" fontId="0" fillId="8" borderId="13" xfId="0" applyFill="1" applyBorder="1">
      <alignment vertical="center"/>
    </xf>
    <xf numFmtId="0" fontId="0" fillId="0" borderId="12" xfId="0" applyBorder="1">
      <alignment vertical="center"/>
    </xf>
    <xf numFmtId="0" fontId="0" fillId="0" borderId="149" xfId="0" applyBorder="1">
      <alignment vertical="center"/>
    </xf>
    <xf numFmtId="0" fontId="24" fillId="9" borderId="12" xfId="0" applyFont="1" applyFill="1" applyBorder="1" applyAlignment="1">
      <alignment horizontal="center" vertical="center" shrinkToFit="1"/>
    </xf>
    <xf numFmtId="0" fontId="0" fillId="0" borderId="147" xfId="0" applyBorder="1">
      <alignment vertical="center"/>
    </xf>
    <xf numFmtId="14" fontId="0" fillId="0" borderId="99" xfId="0" applyNumberFormat="1" applyBorder="1">
      <alignment vertical="center"/>
    </xf>
    <xf numFmtId="0" fontId="20" fillId="0" borderId="0" xfId="0" applyFont="1">
      <alignment vertical="center"/>
    </xf>
    <xf numFmtId="0" fontId="0" fillId="0" borderId="13" xfId="0" applyBorder="1">
      <alignment vertical="center"/>
    </xf>
    <xf numFmtId="0" fontId="0" fillId="0" borderId="148" xfId="0" applyBorder="1">
      <alignment vertical="center"/>
    </xf>
    <xf numFmtId="0" fontId="24" fillId="9" borderId="13" xfId="0" applyFont="1" applyFill="1" applyBorder="1" applyAlignment="1">
      <alignment horizontal="center" vertical="center" shrinkToFit="1"/>
    </xf>
    <xf numFmtId="14" fontId="0" fillId="0" borderId="13" xfId="0" applyNumberFormat="1" applyBorder="1">
      <alignment vertical="center"/>
    </xf>
    <xf numFmtId="0" fontId="0" fillId="0" borderId="99" xfId="0" applyBorder="1" applyAlignment="1">
      <alignment vertical="center" wrapText="1"/>
    </xf>
    <xf numFmtId="0" fontId="0" fillId="0" borderId="99" xfId="0" applyBorder="1" applyAlignment="1">
      <alignment vertical="center" wrapText="1" shrinkToFit="1"/>
    </xf>
    <xf numFmtId="0" fontId="24" fillId="0" borderId="99" xfId="0" applyFont="1" applyBorder="1" applyAlignment="1">
      <alignment vertical="center" wrapText="1" shrinkToFit="1"/>
    </xf>
    <xf numFmtId="0" fontId="24" fillId="0" borderId="13" xfId="0" applyFont="1" applyBorder="1" applyAlignment="1">
      <alignment vertical="center" wrapText="1" shrinkToFit="1"/>
    </xf>
    <xf numFmtId="0" fontId="24" fillId="0" borderId="12" xfId="0" applyFont="1" applyBorder="1" applyAlignment="1">
      <alignment vertical="center" shrinkToFit="1"/>
    </xf>
    <xf numFmtId="14" fontId="0" fillId="0" borderId="12" xfId="0" applyNumberFormat="1" applyBorder="1">
      <alignment vertical="center"/>
    </xf>
    <xf numFmtId="0" fontId="0" fillId="8" borderId="99" xfId="0" applyFill="1" applyBorder="1">
      <alignment vertical="center"/>
    </xf>
    <xf numFmtId="0" fontId="24" fillId="0" borderId="149" xfId="0" applyFont="1" applyBorder="1" applyAlignment="1">
      <alignment vertical="center" shrinkToFit="1"/>
    </xf>
    <xf numFmtId="0" fontId="0" fillId="0" borderId="100" xfId="0" applyBorder="1">
      <alignment vertical="center"/>
    </xf>
    <xf numFmtId="0" fontId="0" fillId="0" borderId="150" xfId="0" applyBorder="1">
      <alignment vertical="center"/>
    </xf>
    <xf numFmtId="0" fontId="24" fillId="9" borderId="100" xfId="0" applyFont="1" applyFill="1" applyBorder="1" applyAlignment="1">
      <alignment horizontal="center" vertical="center" shrinkToFit="1"/>
    </xf>
    <xf numFmtId="14" fontId="0" fillId="0" borderId="100" xfId="0" applyNumberFormat="1" applyBorder="1">
      <alignment vertical="center"/>
    </xf>
    <xf numFmtId="0" fontId="0" fillId="8" borderId="12" xfId="0" applyFill="1" applyBorder="1">
      <alignment vertical="center"/>
    </xf>
    <xf numFmtId="0" fontId="24" fillId="0" borderId="141" xfId="0" applyFont="1" applyBorder="1" applyAlignment="1">
      <alignment vertical="center" shrinkToFit="1"/>
    </xf>
    <xf numFmtId="0" fontId="24" fillId="0" borderId="151" xfId="0" applyFont="1" applyBorder="1" applyAlignment="1">
      <alignment vertical="center" shrinkToFit="1"/>
    </xf>
    <xf numFmtId="0" fontId="24" fillId="9" borderId="141" xfId="0" applyFont="1" applyFill="1" applyBorder="1" applyAlignment="1">
      <alignment horizontal="center" vertical="center" shrinkToFit="1"/>
    </xf>
    <xf numFmtId="0" fontId="0" fillId="0" borderId="141" xfId="0" applyBorder="1">
      <alignment vertical="center"/>
    </xf>
    <xf numFmtId="0" fontId="24" fillId="0" borderId="152" xfId="0" applyFont="1" applyBorder="1" applyAlignment="1">
      <alignment vertical="center" shrinkToFit="1"/>
    </xf>
    <xf numFmtId="0" fontId="24" fillId="0" borderId="153" xfId="0" applyFont="1" applyBorder="1" applyAlignment="1">
      <alignment vertical="center" shrinkToFit="1"/>
    </xf>
    <xf numFmtId="0" fontId="24" fillId="9" borderId="10" xfId="0" applyFont="1" applyFill="1" applyBorder="1" applyAlignment="1">
      <alignment horizontal="center" vertical="center" shrinkToFit="1"/>
    </xf>
    <xf numFmtId="0" fontId="0" fillId="9" borderId="122" xfId="0" applyFill="1" applyBorder="1">
      <alignment vertical="center"/>
    </xf>
    <xf numFmtId="0" fontId="24" fillId="0" borderId="154" xfId="0" applyFont="1" applyBorder="1" applyAlignment="1">
      <alignment vertical="center" shrinkToFit="1"/>
    </xf>
    <xf numFmtId="0" fontId="0" fillId="9" borderId="155" xfId="0" applyFill="1" applyBorder="1">
      <alignment vertical="center"/>
    </xf>
    <xf numFmtId="0" fontId="24" fillId="0" borderId="156" xfId="0" applyFont="1" applyBorder="1" applyAlignment="1">
      <alignment vertical="center" shrinkToFit="1"/>
    </xf>
    <xf numFmtId="0" fontId="0" fillId="9" borderId="157" xfId="0" applyFill="1" applyBorder="1">
      <alignment vertical="center"/>
    </xf>
    <xf numFmtId="0" fontId="32" fillId="0" borderId="0" xfId="0" applyFont="1" applyAlignment="1">
      <alignment horizontal="center" vertical="center"/>
    </xf>
    <xf numFmtId="0" fontId="0" fillId="2" borderId="79" xfId="0" applyFill="1" applyBorder="1" applyAlignment="1">
      <alignment horizontal="center" vertical="center" shrinkToFit="1"/>
    </xf>
    <xf numFmtId="0" fontId="0" fillId="0" borderId="144" xfId="0" applyBorder="1" applyAlignment="1">
      <alignment horizontal="center" vertical="center" shrinkToFit="1"/>
    </xf>
    <xf numFmtId="0" fontId="24" fillId="9" borderId="6" xfId="0" applyFont="1" applyFill="1" applyBorder="1" applyAlignment="1">
      <alignment horizontal="center" vertical="center" shrinkToFit="1"/>
    </xf>
    <xf numFmtId="0" fontId="0" fillId="9" borderId="99"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12" xfId="0" applyFill="1" applyBorder="1" applyAlignment="1">
      <alignment horizontal="center" vertical="center" shrinkToFit="1"/>
    </xf>
    <xf numFmtId="14" fontId="0" fillId="9" borderId="99" xfId="0" applyNumberFormat="1" applyFill="1" applyBorder="1" applyAlignment="1">
      <alignment horizontal="center" vertical="center" shrinkToFit="1"/>
    </xf>
    <xf numFmtId="49" fontId="24" fillId="9" borderId="99" xfId="0" applyNumberFormat="1" applyFont="1" applyFill="1" applyBorder="1" applyAlignment="1">
      <alignment horizontal="center" vertical="center" shrinkToFit="1"/>
    </xf>
    <xf numFmtId="0" fontId="50" fillId="0" borderId="83" xfId="0" applyFont="1" applyBorder="1" applyAlignment="1" applyProtection="1">
      <alignment horizontal="left" vertical="center" shrinkToFit="1"/>
      <protection locked="0"/>
    </xf>
    <xf numFmtId="0" fontId="26" fillId="7" borderId="93" xfId="4" applyFont="1" applyFill="1" applyBorder="1" applyAlignment="1" applyProtection="1">
      <alignment horizontal="center" vertical="center" shrinkToFit="1"/>
      <protection locked="0"/>
    </xf>
    <xf numFmtId="0" fontId="26" fillId="7" borderId="19" xfId="4" applyFont="1" applyFill="1" applyBorder="1" applyAlignment="1" applyProtection="1">
      <alignment horizontal="center" vertical="center" shrinkToFit="1"/>
      <protection locked="0"/>
    </xf>
    <xf numFmtId="177" fontId="26" fillId="2" borderId="48" xfId="4" applyNumberFormat="1" applyFont="1" applyFill="1" applyBorder="1" applyAlignment="1">
      <alignment horizontal="center" vertical="center" shrinkToFit="1"/>
    </xf>
    <xf numFmtId="0" fontId="26" fillId="7" borderId="21" xfId="4" applyFont="1" applyFill="1" applyBorder="1" applyAlignment="1" applyProtection="1">
      <alignment horizontal="center" vertical="center" shrinkToFit="1"/>
      <protection locked="0"/>
    </xf>
    <xf numFmtId="0" fontId="26" fillId="7" borderId="88" xfId="4" applyFont="1" applyFill="1" applyBorder="1" applyAlignment="1" applyProtection="1">
      <alignment horizontal="center" vertical="center" shrinkToFit="1"/>
      <protection locked="0"/>
    </xf>
    <xf numFmtId="0" fontId="26" fillId="7" borderId="24" xfId="4" applyFont="1" applyFill="1" applyBorder="1" applyAlignment="1" applyProtection="1">
      <alignment horizontal="center" vertical="center" shrinkToFit="1"/>
      <protection locked="0"/>
    </xf>
    <xf numFmtId="0" fontId="26" fillId="2" borderId="38" xfId="4" applyFont="1" applyFill="1" applyBorder="1" applyAlignment="1">
      <alignment horizontal="left" vertical="center" shrinkToFit="1"/>
    </xf>
    <xf numFmtId="177" fontId="26" fillId="0" borderId="54" xfId="4" applyNumberFormat="1" applyFont="1" applyBorder="1" applyAlignment="1" applyProtection="1">
      <alignment horizontal="right" vertical="center" shrinkToFit="1"/>
      <protection locked="0"/>
    </xf>
    <xf numFmtId="177" fontId="26" fillId="0" borderId="55" xfId="4" applyNumberFormat="1" applyFont="1" applyBorder="1" applyAlignment="1" applyProtection="1">
      <alignment horizontal="right" vertical="center" shrinkToFit="1"/>
      <protection locked="0"/>
    </xf>
    <xf numFmtId="177" fontId="26" fillId="0" borderId="70" xfId="4" applyNumberFormat="1" applyFont="1" applyBorder="1" applyAlignment="1" applyProtection="1">
      <alignment horizontal="right" vertical="center" shrinkToFit="1"/>
      <protection locked="0"/>
    </xf>
    <xf numFmtId="177" fontId="26" fillId="2" borderId="38" xfId="4" applyNumberFormat="1" applyFont="1" applyFill="1" applyBorder="1" applyAlignment="1">
      <alignment horizontal="right" vertical="center" shrinkToFit="1"/>
    </xf>
    <xf numFmtId="177" fontId="26" fillId="0" borderId="96" xfId="4" applyNumberFormat="1" applyFont="1" applyBorder="1" applyAlignment="1" applyProtection="1">
      <alignment horizontal="right" vertical="center" shrinkToFit="1"/>
      <protection locked="0"/>
    </xf>
    <xf numFmtId="177" fontId="26" fillId="0" borderId="97" xfId="4" applyNumberFormat="1" applyFont="1" applyBorder="1" applyAlignment="1" applyProtection="1">
      <alignment horizontal="right" vertical="center" shrinkToFit="1"/>
      <protection locked="0"/>
    </xf>
    <xf numFmtId="177" fontId="26" fillId="0" borderId="98" xfId="4" applyNumberFormat="1" applyFont="1" applyBorder="1" applyAlignment="1" applyProtection="1">
      <alignment horizontal="right" vertical="center" shrinkToFit="1"/>
      <protection locked="0"/>
    </xf>
    <xf numFmtId="41" fontId="47" fillId="6" borderId="9" xfId="7" applyNumberFormat="1" applyFont="1" applyFill="1" applyBorder="1" applyAlignment="1">
      <alignment horizontal="center" vertical="center" wrapText="1" shrinkToFit="1"/>
    </xf>
    <xf numFmtId="3" fontId="57" fillId="6" borderId="9" xfId="6" applyNumberFormat="1" applyFont="1" applyFill="1" applyBorder="1" applyAlignment="1">
      <alignment horizontal="center" vertical="center" wrapText="1" shrinkToFit="1"/>
    </xf>
    <xf numFmtId="177" fontId="58" fillId="0" borderId="72" xfId="7" applyNumberFormat="1" applyFont="1" applyBorder="1" applyAlignment="1" applyProtection="1">
      <alignment vertical="center" shrinkToFit="1"/>
      <protection locked="0"/>
    </xf>
    <xf numFmtId="177" fontId="58" fillId="0" borderId="73" xfId="7" applyNumberFormat="1" applyFont="1" applyBorder="1" applyAlignment="1" applyProtection="1">
      <alignment vertical="center" shrinkToFit="1"/>
      <protection locked="0"/>
    </xf>
    <xf numFmtId="0" fontId="58" fillId="0" borderId="3" xfId="5" applyFont="1" applyBorder="1" applyAlignment="1" applyProtection="1">
      <alignment vertical="center" shrinkToFit="1"/>
      <protection locked="0"/>
    </xf>
    <xf numFmtId="0" fontId="58"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59" fillId="2" borderId="32" xfId="4" applyFont="1" applyFill="1" applyBorder="1" applyAlignment="1">
      <alignment vertical="center" textRotation="255"/>
    </xf>
    <xf numFmtId="0" fontId="26" fillId="7" borderId="4" xfId="0" applyFont="1" applyFill="1" applyBorder="1" applyAlignment="1" applyProtection="1">
      <alignment vertical="center" shrinkToFit="1"/>
      <protection locked="0"/>
    </xf>
    <xf numFmtId="177" fontId="26" fillId="7" borderId="84" xfId="0" applyNumberFormat="1" applyFont="1" applyFill="1" applyBorder="1" applyAlignment="1" applyProtection="1">
      <alignment horizontal="center" vertical="center" shrinkToFit="1"/>
      <protection locked="0"/>
    </xf>
    <xf numFmtId="0" fontId="51" fillId="2" borderId="38" xfId="0" applyFont="1" applyFill="1" applyBorder="1">
      <alignment vertical="center"/>
    </xf>
    <xf numFmtId="0" fontId="60" fillId="2" borderId="0" xfId="4" applyFont="1" applyFill="1" applyAlignment="1">
      <alignment vertical="center" shrinkToFit="1"/>
    </xf>
    <xf numFmtId="0" fontId="51" fillId="2" borderId="29" xfId="0" applyFont="1" applyFill="1" applyBorder="1">
      <alignment vertical="center"/>
    </xf>
    <xf numFmtId="0" fontId="26" fillId="2" borderId="39" xfId="4" applyFont="1" applyFill="1" applyBorder="1">
      <alignment vertical="center"/>
    </xf>
    <xf numFmtId="0" fontId="26" fillId="2" borderId="71" xfId="4" applyFont="1" applyFill="1" applyBorder="1">
      <alignment vertical="center"/>
    </xf>
    <xf numFmtId="0" fontId="26" fillId="2" borderId="11" xfId="4" applyFont="1" applyFill="1" applyBorder="1">
      <alignment vertical="center"/>
    </xf>
    <xf numFmtId="0" fontId="26" fillId="2" borderId="62" xfId="4" applyFont="1" applyFill="1" applyBorder="1">
      <alignment vertical="center"/>
    </xf>
    <xf numFmtId="0" fontId="0" fillId="4" borderId="59" xfId="0" applyFill="1" applyBorder="1" applyAlignment="1">
      <alignment vertical="top"/>
    </xf>
    <xf numFmtId="0" fontId="50" fillId="0" borderId="27" xfId="0" applyFont="1" applyBorder="1" applyAlignment="1">
      <alignment vertical="center" shrinkToFit="1"/>
    </xf>
    <xf numFmtId="0" fontId="61" fillId="2" borderId="32" xfId="0" applyFont="1" applyFill="1" applyBorder="1" applyAlignment="1">
      <alignment vertical="top"/>
    </xf>
    <xf numFmtId="0" fontId="62" fillId="2" borderId="32" xfId="4" applyFont="1" applyFill="1" applyBorder="1" applyAlignment="1">
      <alignment vertical="center" shrinkToFit="1"/>
    </xf>
    <xf numFmtId="177" fontId="26" fillId="2" borderId="81" xfId="4" applyNumberFormat="1" applyFont="1" applyFill="1" applyBorder="1" applyAlignment="1">
      <alignment horizontal="right" vertical="top" shrinkToFit="1"/>
    </xf>
    <xf numFmtId="4" fontId="16" fillId="6" borderId="48" xfId="7" applyNumberFormat="1" applyFont="1" applyFill="1" applyBorder="1" applyAlignment="1">
      <alignment horizontal="center" vertical="center" shrinkToFit="1"/>
    </xf>
    <xf numFmtId="184" fontId="26" fillId="2" borderId="120" xfId="0" applyNumberFormat="1" applyFont="1" applyFill="1" applyBorder="1" applyAlignment="1">
      <alignment vertical="center" shrinkToFit="1"/>
    </xf>
    <xf numFmtId="0" fontId="50" fillId="6" borderId="52" xfId="0" applyFont="1" applyFill="1" applyBorder="1" applyAlignment="1">
      <alignment vertical="center" shrinkToFit="1"/>
    </xf>
    <xf numFmtId="38" fontId="26" fillId="2" borderId="89" xfId="2" applyFont="1" applyFill="1" applyBorder="1" applyAlignment="1">
      <alignment vertical="center" shrinkToFit="1"/>
    </xf>
    <xf numFmtId="177" fontId="16" fillId="0" borderId="158" xfId="7" applyNumberFormat="1" applyFont="1" applyBorder="1" applyAlignment="1" applyProtection="1">
      <alignment horizontal="center" vertical="center" shrinkToFit="1"/>
      <protection locked="0"/>
    </xf>
    <xf numFmtId="177" fontId="16" fillId="0" borderId="120" xfId="7" applyNumberFormat="1" applyFont="1" applyBorder="1" applyAlignment="1" applyProtection="1">
      <alignment horizontal="center" vertical="center" shrinkToFit="1"/>
      <protection locked="0"/>
    </xf>
    <xf numFmtId="177" fontId="16" fillId="0" borderId="90" xfId="7" applyNumberFormat="1" applyFont="1" applyBorder="1" applyAlignment="1" applyProtection="1">
      <alignment horizontal="center" vertical="center" shrinkToFit="1"/>
      <protection locked="0"/>
    </xf>
    <xf numFmtId="0" fontId="47" fillId="6" borderId="28" xfId="5" applyFont="1" applyFill="1" applyBorder="1" applyAlignment="1">
      <alignment horizontal="center" vertical="center" wrapText="1"/>
    </xf>
    <xf numFmtId="177" fontId="16" fillId="0" borderId="72" xfId="7" applyNumberFormat="1" applyFont="1" applyBorder="1" applyAlignment="1" applyProtection="1">
      <alignment horizontal="center" vertical="center" shrinkToFit="1"/>
      <protection locked="0"/>
    </xf>
    <xf numFmtId="177" fontId="16" fillId="0" borderId="24" xfId="7" applyNumberFormat="1" applyFont="1" applyBorder="1" applyAlignment="1" applyProtection="1">
      <alignment horizontal="center" vertical="center" shrinkToFit="1"/>
      <protection locked="0"/>
    </xf>
    <xf numFmtId="177" fontId="16" fillId="0" borderId="74" xfId="7" applyNumberFormat="1" applyFont="1" applyBorder="1" applyAlignment="1" applyProtection="1">
      <alignment horizontal="center" vertical="center" shrinkToFit="1"/>
      <protection locked="0"/>
    </xf>
    <xf numFmtId="0" fontId="55" fillId="0" borderId="0" xfId="5" applyFont="1"/>
    <xf numFmtId="0" fontId="16" fillId="0" borderId="118" xfId="7" applyFont="1" applyBorder="1" applyAlignment="1" applyProtection="1">
      <alignment horizontal="center" vertical="center" shrinkToFit="1"/>
      <protection locked="0"/>
    </xf>
    <xf numFmtId="0" fontId="16" fillId="0" borderId="120" xfId="7" applyFont="1" applyBorder="1" applyAlignment="1" applyProtection="1">
      <alignment horizontal="center" vertical="center" shrinkToFit="1"/>
      <protection locked="0"/>
    </xf>
    <xf numFmtId="0" fontId="48" fillId="0" borderId="120" xfId="7" applyFont="1" applyBorder="1" applyAlignment="1" applyProtection="1">
      <alignment horizontal="center" vertical="center" shrinkToFit="1"/>
      <protection locked="0"/>
    </xf>
    <xf numFmtId="0" fontId="47" fillId="5" borderId="90" xfId="6" applyFont="1" applyFill="1" applyBorder="1" applyAlignment="1" applyProtection="1">
      <alignment horizontal="center" vertical="center" shrinkToFit="1"/>
      <protection locked="0"/>
    </xf>
    <xf numFmtId="4" fontId="16" fillId="6" borderId="28" xfId="7" applyNumberFormat="1" applyFont="1" applyFill="1" applyBorder="1" applyAlignment="1">
      <alignment horizontal="center" vertical="center" wrapText="1"/>
    </xf>
    <xf numFmtId="0" fontId="16" fillId="0" borderId="58" xfId="7" applyFont="1" applyBorder="1" applyAlignment="1" applyProtection="1">
      <alignment horizontal="center" vertical="center" shrinkToFit="1"/>
      <protection locked="0"/>
    </xf>
    <xf numFmtId="0" fontId="16" fillId="0" borderId="24" xfId="7" applyFont="1" applyBorder="1" applyAlignment="1" applyProtection="1">
      <alignment horizontal="center" vertical="center" shrinkToFit="1"/>
      <protection locked="0"/>
    </xf>
    <xf numFmtId="0" fontId="48" fillId="0" borderId="24" xfId="7" applyFont="1" applyBorder="1" applyAlignment="1" applyProtection="1">
      <alignment horizontal="center" vertical="center" shrinkToFit="1"/>
      <protection locked="0"/>
    </xf>
    <xf numFmtId="0" fontId="47" fillId="5" borderId="74" xfId="6" applyFont="1" applyFill="1" applyBorder="1" applyAlignment="1" applyProtection="1">
      <alignment horizontal="center" vertical="center" shrinkToFit="1"/>
      <protection locked="0"/>
    </xf>
    <xf numFmtId="0" fontId="63" fillId="2" borderId="38" xfId="4" applyFont="1" applyFill="1" applyBorder="1" applyAlignment="1">
      <alignment horizontal="left" vertical="center"/>
    </xf>
    <xf numFmtId="0" fontId="26" fillId="2" borderId="120" xfId="4" applyFont="1" applyFill="1" applyBorder="1" applyAlignment="1">
      <alignment horizontal="left" vertical="center"/>
    </xf>
    <xf numFmtId="177" fontId="26" fillId="0" borderId="140" xfId="4" applyNumberFormat="1" applyFont="1" applyBorder="1" applyAlignment="1" applyProtection="1">
      <alignment horizontal="right" vertical="center" shrinkToFit="1"/>
      <protection locked="0"/>
    </xf>
    <xf numFmtId="176" fontId="50" fillId="2" borderId="41" xfId="0" applyNumberFormat="1" applyFont="1" applyFill="1" applyBorder="1" applyAlignment="1">
      <alignment horizontal="right" vertical="center" shrinkToFit="1"/>
    </xf>
    <xf numFmtId="183" fontId="26" fillId="2" borderId="18" xfId="0" applyNumberFormat="1" applyFont="1" applyFill="1" applyBorder="1" applyAlignment="1">
      <alignment vertical="center" shrinkToFit="1"/>
    </xf>
    <xf numFmtId="183" fontId="26" fillId="2" borderId="19" xfId="0" applyNumberFormat="1" applyFont="1" applyFill="1" applyBorder="1" applyAlignment="1">
      <alignment vertical="center" shrinkToFit="1"/>
    </xf>
    <xf numFmtId="181" fontId="26" fillId="0" borderId="24" xfId="0" applyNumberFormat="1" applyFont="1" applyBorder="1" applyAlignment="1" applyProtection="1">
      <alignment horizontal="left" vertical="center" shrinkToFit="1"/>
      <protection locked="0"/>
    </xf>
    <xf numFmtId="183" fontId="26" fillId="2" borderId="24" xfId="0" applyNumberFormat="1" applyFont="1" applyFill="1" applyBorder="1" applyAlignment="1">
      <alignment horizontal="center" vertical="center" shrinkToFit="1"/>
    </xf>
    <xf numFmtId="182" fontId="26" fillId="0" borderId="24" xfId="0" applyNumberFormat="1" applyFont="1" applyBorder="1" applyAlignment="1" applyProtection="1">
      <alignment horizontal="left" vertical="center" shrinkToFit="1"/>
      <protection locked="0"/>
    </xf>
    <xf numFmtId="0" fontId="26" fillId="0" borderId="55" xfId="0" applyFont="1" applyBorder="1" applyAlignment="1" applyProtection="1">
      <alignment horizontal="right" vertical="center" shrinkToFit="1"/>
      <protection locked="0"/>
    </xf>
    <xf numFmtId="183" fontId="26" fillId="2" borderId="20" xfId="0" applyNumberFormat="1" applyFont="1" applyFill="1" applyBorder="1" applyAlignment="1">
      <alignment vertical="center" shrinkToFit="1"/>
    </xf>
    <xf numFmtId="183" fontId="26" fillId="2" borderId="21" xfId="0" applyNumberFormat="1" applyFont="1" applyFill="1" applyBorder="1" applyAlignment="1">
      <alignment vertical="center" shrinkToFit="1"/>
    </xf>
    <xf numFmtId="181" fontId="26" fillId="0" borderId="74" xfId="0" applyNumberFormat="1" applyFont="1" applyBorder="1" applyAlignment="1" applyProtection="1">
      <alignment horizontal="left" vertical="center" shrinkToFit="1"/>
      <protection locked="0"/>
    </xf>
    <xf numFmtId="183" fontId="26" fillId="2" borderId="74" xfId="0" applyNumberFormat="1" applyFont="1" applyFill="1" applyBorder="1" applyAlignment="1">
      <alignment horizontal="center" vertical="center" shrinkToFit="1"/>
    </xf>
    <xf numFmtId="182" fontId="26" fillId="0" borderId="74" xfId="0" applyNumberFormat="1" applyFont="1" applyBorder="1" applyAlignment="1" applyProtection="1">
      <alignment horizontal="left" vertical="center" shrinkToFit="1"/>
      <protection locked="0"/>
    </xf>
    <xf numFmtId="0" fontId="26" fillId="0" borderId="70" xfId="0" applyFont="1" applyBorder="1" applyAlignment="1" applyProtection="1">
      <alignment horizontal="right" vertical="center" shrinkToFit="1"/>
      <protection locked="0"/>
    </xf>
    <xf numFmtId="184" fontId="26" fillId="2" borderId="90" xfId="0" applyNumberFormat="1" applyFont="1" applyFill="1" applyBorder="1" applyAlignment="1">
      <alignment vertical="center" shrinkToFit="1"/>
    </xf>
    <xf numFmtId="183" fontId="26" fillId="2" borderId="22" xfId="0" applyNumberFormat="1" applyFont="1" applyFill="1" applyBorder="1" applyAlignment="1">
      <alignment vertical="center" shrinkToFit="1"/>
    </xf>
    <xf numFmtId="183" fontId="26" fillId="2" borderId="23" xfId="0" applyNumberFormat="1" applyFont="1" applyFill="1" applyBorder="1" applyAlignment="1">
      <alignment vertical="center" shrinkToFit="1"/>
    </xf>
    <xf numFmtId="184" fontId="26" fillId="7" borderId="19" xfId="0" applyNumberFormat="1" applyFont="1" applyFill="1" applyBorder="1" applyAlignment="1" applyProtection="1">
      <alignment vertical="center" shrinkToFit="1"/>
      <protection locked="0"/>
    </xf>
    <xf numFmtId="38" fontId="26" fillId="2" borderId="25" xfId="2" applyFont="1" applyFill="1" applyBorder="1" applyAlignment="1">
      <alignment vertical="center" shrinkToFit="1"/>
    </xf>
    <xf numFmtId="0" fontId="59" fillId="2" borderId="39" xfId="4" applyFont="1" applyFill="1" applyBorder="1" applyAlignment="1">
      <alignment vertical="center" textRotation="255"/>
    </xf>
    <xf numFmtId="176" fontId="50" fillId="2" borderId="168" xfId="0" applyNumberFormat="1" applyFont="1" applyFill="1" applyBorder="1" applyAlignment="1">
      <alignment horizontal="right" vertical="center" shrinkToFit="1"/>
    </xf>
    <xf numFmtId="0" fontId="26" fillId="5" borderId="27" xfId="4" applyFont="1" applyFill="1" applyBorder="1" applyAlignment="1" applyProtection="1">
      <alignment horizontal="left" vertical="center" shrinkToFit="1"/>
      <protection locked="0"/>
    </xf>
    <xf numFmtId="184" fontId="26" fillId="2" borderId="73" xfId="0" applyNumberFormat="1" applyFont="1" applyFill="1" applyBorder="1" applyAlignment="1">
      <alignment horizontal="center" vertical="center" shrinkToFit="1"/>
    </xf>
    <xf numFmtId="184" fontId="26" fillId="0" borderId="73" xfId="0" applyNumberFormat="1" applyFont="1" applyBorder="1" applyAlignment="1" applyProtection="1">
      <alignment horizontal="center" vertical="center" shrinkToFit="1"/>
      <protection locked="0"/>
    </xf>
    <xf numFmtId="0" fontId="26" fillId="0" borderId="73" xfId="0" applyFont="1" applyBorder="1" applyAlignment="1" applyProtection="1">
      <alignment horizontal="center" vertical="center" shrinkToFit="1"/>
      <protection locked="0"/>
    </xf>
    <xf numFmtId="0" fontId="26" fillId="2" borderId="137" xfId="0" applyFont="1" applyFill="1" applyBorder="1" applyAlignment="1">
      <alignment vertical="center" shrinkToFit="1"/>
    </xf>
    <xf numFmtId="0" fontId="18" fillId="0" borderId="87" xfId="4" applyBorder="1" applyAlignment="1">
      <alignment horizontal="center" vertical="center" textRotation="255"/>
    </xf>
    <xf numFmtId="0" fontId="28" fillId="2" borderId="39" xfId="4" applyFont="1" applyFill="1" applyBorder="1" applyAlignment="1">
      <alignment horizontal="center" vertical="center" shrinkToFit="1"/>
    </xf>
    <xf numFmtId="0" fontId="21" fillId="3" borderId="107" xfId="4" applyFont="1" applyFill="1" applyBorder="1" applyAlignment="1">
      <alignment vertical="center" shrinkToFit="1"/>
    </xf>
    <xf numFmtId="0" fontId="26" fillId="0" borderId="58" xfId="4" applyFont="1" applyBorder="1" applyAlignment="1" applyProtection="1">
      <alignment horizontal="left" vertical="center" shrinkToFit="1"/>
      <protection locked="0"/>
    </xf>
    <xf numFmtId="0" fontId="26" fillId="0" borderId="24" xfId="4" applyFont="1" applyBorder="1" applyAlignment="1" applyProtection="1">
      <alignment horizontal="left" vertical="center" shrinkToFit="1"/>
      <protection locked="0"/>
    </xf>
    <xf numFmtId="0" fontId="26" fillId="0" borderId="74" xfId="4" applyFont="1" applyBorder="1" applyAlignment="1" applyProtection="1">
      <alignment horizontal="left" vertical="center" shrinkToFit="1"/>
      <protection locked="0"/>
    </xf>
    <xf numFmtId="0" fontId="26" fillId="7" borderId="17" xfId="4" applyFont="1" applyFill="1" applyBorder="1" applyAlignment="1" applyProtection="1">
      <alignment horizontal="center" vertical="center" shrinkToFit="1"/>
      <protection locked="0"/>
    </xf>
    <xf numFmtId="0" fontId="26" fillId="7" borderId="2" xfId="4" applyFont="1" applyFill="1" applyBorder="1" applyAlignment="1" applyProtection="1">
      <alignment horizontal="center" vertical="center" shrinkToFit="1"/>
      <protection locked="0"/>
    </xf>
    <xf numFmtId="0" fontId="26" fillId="7" borderId="3" xfId="4" applyFont="1" applyFill="1" applyBorder="1" applyAlignment="1" applyProtection="1">
      <alignment horizontal="center" vertical="center" shrinkToFit="1"/>
      <protection locked="0"/>
    </xf>
    <xf numFmtId="0" fontId="26" fillId="7" borderId="94" xfId="4" applyFont="1" applyFill="1" applyBorder="1" applyAlignment="1" applyProtection="1">
      <alignment horizontal="center" vertical="center" shrinkToFit="1"/>
      <protection locked="0"/>
    </xf>
    <xf numFmtId="0" fontId="21" fillId="0" borderId="0" xfId="0" applyFont="1" applyAlignment="1">
      <alignment horizontal="left" vertical="center" wrapText="1"/>
    </xf>
    <xf numFmtId="0" fontId="66" fillId="2" borderId="37" xfId="4" applyFont="1" applyFill="1" applyBorder="1" applyAlignment="1">
      <alignment horizontal="left" vertical="center"/>
    </xf>
    <xf numFmtId="0" fontId="50" fillId="4" borderId="11" xfId="4" applyFont="1" applyFill="1" applyBorder="1">
      <alignment vertical="center"/>
    </xf>
    <xf numFmtId="4" fontId="47" fillId="6" borderId="48" xfId="7" applyNumberFormat="1" applyFont="1" applyFill="1" applyBorder="1" applyAlignment="1">
      <alignment horizontal="center" vertical="center" wrapText="1"/>
    </xf>
    <xf numFmtId="0" fontId="47" fillId="6" borderId="48" xfId="5" applyFont="1" applyFill="1" applyBorder="1" applyAlignment="1">
      <alignment horizontal="center" vertical="center" wrapText="1"/>
    </xf>
    <xf numFmtId="0" fontId="46" fillId="2" borderId="86" xfId="0" applyFont="1" applyFill="1" applyBorder="1" applyAlignment="1" applyProtection="1">
      <alignment horizontal="center" vertical="center" shrinkToFit="1"/>
      <protection locked="0"/>
    </xf>
    <xf numFmtId="0" fontId="26" fillId="7" borderId="51" xfId="0" applyFont="1" applyFill="1" applyBorder="1" applyAlignment="1" applyProtection="1">
      <alignment vertical="center" shrinkToFit="1"/>
      <protection locked="0"/>
    </xf>
    <xf numFmtId="38" fontId="24" fillId="0" borderId="0" xfId="2" applyFont="1" applyFill="1" applyBorder="1" applyAlignment="1" applyProtection="1">
      <alignment horizontal="left" vertical="center" shrinkToFit="1"/>
      <protection locked="0"/>
    </xf>
    <xf numFmtId="0" fontId="9" fillId="0" borderId="0" xfId="7" applyFont="1" applyAlignment="1">
      <alignment horizontal="left" vertical="center" shrinkToFit="1"/>
    </xf>
    <xf numFmtId="3" fontId="57" fillId="0" borderId="0" xfId="6" applyNumberFormat="1" applyFont="1" applyAlignment="1">
      <alignment horizontal="center" vertical="center" wrapText="1" shrinkToFit="1"/>
    </xf>
    <xf numFmtId="3" fontId="47" fillId="0" borderId="0" xfId="6" applyNumberFormat="1" applyFont="1" applyAlignment="1" applyProtection="1">
      <alignment vertical="center" shrinkToFit="1"/>
      <protection locked="0"/>
    </xf>
    <xf numFmtId="3" fontId="17" fillId="0" borderId="0" xfId="7" applyNumberFormat="1" applyFont="1" applyAlignment="1">
      <alignment vertical="center" shrinkToFit="1"/>
    </xf>
    <xf numFmtId="188" fontId="21" fillId="0" borderId="0" xfId="5" applyNumberFormat="1" applyAlignment="1">
      <alignment horizontal="center" shrinkToFit="1"/>
    </xf>
    <xf numFmtId="0" fontId="56" fillId="12" borderId="173" xfId="0" applyFont="1" applyFill="1" applyBorder="1" applyAlignment="1">
      <alignment vertical="top" wrapText="1"/>
    </xf>
    <xf numFmtId="0" fontId="56" fillId="12" borderId="173" xfId="0" applyFont="1" applyFill="1" applyBorder="1">
      <alignment vertical="center"/>
    </xf>
    <xf numFmtId="0" fontId="56" fillId="12" borderId="49" xfId="0" applyFont="1" applyFill="1" applyBorder="1">
      <alignment vertical="center"/>
    </xf>
    <xf numFmtId="0" fontId="26" fillId="0" borderId="0" xfId="0" applyFont="1" applyAlignment="1">
      <alignment horizontal="left" vertical="center" wrapText="1"/>
    </xf>
    <xf numFmtId="0" fontId="50" fillId="0" borderId="0" xfId="0" applyFont="1" applyAlignment="1" applyProtection="1">
      <alignment horizontal="left" vertical="top" wrapText="1"/>
      <protection locked="0"/>
    </xf>
    <xf numFmtId="183" fontId="26" fillId="0" borderId="0" xfId="0" applyNumberFormat="1" applyFont="1" applyAlignment="1">
      <alignment horizontal="left" vertical="top" wrapText="1" shrinkToFit="1"/>
    </xf>
    <xf numFmtId="0" fontId="26" fillId="0" borderId="0" xfId="0" applyFont="1" applyAlignment="1" applyProtection="1">
      <alignment horizontal="left" vertical="top" wrapText="1"/>
      <protection locked="0"/>
    </xf>
    <xf numFmtId="0" fontId="26" fillId="0" borderId="0" xfId="0" applyFont="1" applyAlignment="1">
      <alignment horizontal="center" vertical="center" shrinkToFit="1"/>
    </xf>
    <xf numFmtId="38" fontId="26" fillId="0" borderId="0" xfId="2" applyFont="1" applyFill="1" applyBorder="1" applyAlignment="1">
      <alignment horizontal="left" vertical="center" shrinkToFit="1"/>
    </xf>
    <xf numFmtId="0" fontId="50" fillId="0" borderId="0" xfId="0" applyFont="1" applyAlignment="1" applyProtection="1">
      <alignment horizontal="left" vertical="center" shrinkToFit="1"/>
      <protection locked="0"/>
    </xf>
    <xf numFmtId="184" fontId="26" fillId="0" borderId="0" xfId="0" applyNumberFormat="1" applyFont="1" applyAlignment="1" applyProtection="1">
      <alignment horizontal="left" vertical="center" shrinkToFit="1"/>
      <protection locked="0"/>
    </xf>
    <xf numFmtId="0" fontId="63" fillId="0" borderId="0" xfId="0" applyFont="1" applyAlignment="1">
      <alignment horizontal="center" vertical="center" shrinkToFit="1"/>
    </xf>
    <xf numFmtId="183" fontId="65" fillId="0" borderId="0" xfId="0" applyNumberFormat="1" applyFont="1" applyAlignment="1">
      <alignment horizontal="left" vertical="top" wrapText="1" shrinkToFit="1"/>
    </xf>
    <xf numFmtId="0" fontId="50" fillId="0" borderId="0" xfId="0" applyFont="1" applyAlignment="1">
      <alignment horizontal="left" vertical="top" wrapText="1"/>
    </xf>
    <xf numFmtId="188" fontId="26" fillId="0" borderId="0" xfId="0" applyNumberFormat="1" applyFont="1" applyAlignment="1">
      <alignment horizontal="center" vertical="center"/>
    </xf>
    <xf numFmtId="0" fontId="26" fillId="2" borderId="177" xfId="0" applyFont="1" applyFill="1" applyBorder="1" applyAlignment="1">
      <alignment horizontal="center" vertical="center" shrinkToFit="1"/>
    </xf>
    <xf numFmtId="184" fontId="26" fillId="2" borderId="24" xfId="0" applyNumberFormat="1" applyFont="1" applyFill="1" applyBorder="1" applyAlignment="1">
      <alignment horizontal="center" vertical="center" shrinkToFit="1"/>
    </xf>
    <xf numFmtId="184" fontId="26" fillId="7" borderId="24" xfId="0" applyNumberFormat="1" applyFont="1" applyFill="1" applyBorder="1" applyAlignment="1" applyProtection="1">
      <alignment vertical="center" shrinkToFit="1"/>
      <protection locked="0"/>
    </xf>
    <xf numFmtId="184" fontId="26" fillId="7" borderId="74" xfId="0" applyNumberFormat="1" applyFont="1" applyFill="1" applyBorder="1" applyAlignment="1" applyProtection="1">
      <alignment vertical="center" shrinkToFit="1"/>
      <protection locked="0"/>
    </xf>
    <xf numFmtId="0" fontId="56" fillId="12" borderId="173" xfId="0" applyFont="1" applyFill="1" applyBorder="1" applyAlignment="1">
      <alignment horizontal="left" vertical="center" wrapText="1"/>
    </xf>
    <xf numFmtId="0" fontId="56" fillId="12" borderId="173" xfId="0" applyFont="1" applyFill="1" applyBorder="1" applyAlignment="1">
      <alignment vertical="center" wrapText="1"/>
    </xf>
    <xf numFmtId="0" fontId="56" fillId="12" borderId="173" xfId="4" applyFont="1" applyFill="1" applyBorder="1" applyAlignment="1">
      <alignment horizontal="left" vertical="top" wrapText="1"/>
    </xf>
    <xf numFmtId="0" fontId="0" fillId="0" borderId="9" xfId="4" applyFont="1" applyBorder="1">
      <alignment vertical="center"/>
    </xf>
    <xf numFmtId="0" fontId="23" fillId="0" borderId="0" xfId="0" applyFont="1" applyAlignment="1">
      <alignment horizontal="center" vertical="center"/>
    </xf>
    <xf numFmtId="0" fontId="56" fillId="12" borderId="174" xfId="0" applyFont="1" applyFill="1" applyBorder="1">
      <alignment vertical="center"/>
    </xf>
    <xf numFmtId="0" fontId="56" fillId="12" borderId="175" xfId="0" applyFont="1" applyFill="1" applyBorder="1">
      <alignment vertical="center"/>
    </xf>
    <xf numFmtId="0" fontId="56" fillId="12" borderId="175" xfId="0" applyFont="1" applyFill="1" applyBorder="1" applyAlignment="1">
      <alignment vertical="top" wrapText="1"/>
    </xf>
    <xf numFmtId="0" fontId="56" fillId="12" borderId="175" xfId="0" applyFont="1" applyFill="1" applyBorder="1" applyAlignment="1">
      <alignment horizontal="left" vertical="center" wrapText="1"/>
    </xf>
    <xf numFmtId="0" fontId="56" fillId="12" borderId="175" xfId="0" applyFont="1" applyFill="1" applyBorder="1" applyAlignment="1">
      <alignment vertical="center" wrapText="1"/>
    </xf>
    <xf numFmtId="0" fontId="18" fillId="0" borderId="0" xfId="4" applyAlignment="1">
      <alignment horizontal="left" vertical="center" shrinkToFit="1"/>
    </xf>
    <xf numFmtId="177" fontId="18" fillId="0" borderId="0" xfId="3" applyNumberFormat="1" applyFont="1" applyFill="1" applyBorder="1" applyAlignment="1">
      <alignment vertical="center" shrinkToFit="1"/>
    </xf>
    <xf numFmtId="177" fontId="22" fillId="0" borderId="0" xfId="3" applyNumberFormat="1" applyFont="1" applyFill="1" applyBorder="1" applyAlignment="1">
      <alignment horizontal="left" vertical="top" shrinkToFit="1"/>
    </xf>
    <xf numFmtId="177" fontId="21" fillId="0" borderId="0" xfId="4" applyNumberFormat="1" applyFont="1" applyAlignment="1">
      <alignment horizontal="center" vertical="center" shrinkToFit="1"/>
    </xf>
    <xf numFmtId="177" fontId="26" fillId="0" borderId="0" xfId="4" applyNumberFormat="1" applyFont="1" applyAlignment="1">
      <alignment horizontal="right" vertical="center" shrinkToFit="1"/>
    </xf>
    <xf numFmtId="177" fontId="18" fillId="0" borderId="0" xfId="4" applyNumberFormat="1" applyAlignment="1">
      <alignment horizontal="right" vertical="top" shrinkToFit="1"/>
    </xf>
    <xf numFmtId="177" fontId="26" fillId="0" borderId="0" xfId="4" applyNumberFormat="1" applyFont="1" applyAlignment="1">
      <alignment horizontal="right" vertical="top" shrinkToFit="1"/>
    </xf>
    <xf numFmtId="188" fontId="18" fillId="0" borderId="0" xfId="4" applyNumberFormat="1" applyAlignment="1">
      <alignment horizontal="center" vertical="center"/>
    </xf>
    <xf numFmtId="0" fontId="56" fillId="12" borderId="49" xfId="4" applyFont="1" applyFill="1" applyBorder="1" applyAlignment="1">
      <alignment horizontal="left" vertical="center"/>
    </xf>
    <xf numFmtId="0" fontId="56" fillId="12" borderId="173" xfId="4" applyFont="1" applyFill="1" applyBorder="1" applyAlignment="1">
      <alignment horizontal="left" vertical="center"/>
    </xf>
    <xf numFmtId="0" fontId="56" fillId="12" borderId="173" xfId="4" applyFont="1" applyFill="1" applyBorder="1" applyAlignment="1">
      <alignment horizontal="left" vertical="top"/>
    </xf>
    <xf numFmtId="0" fontId="18" fillId="0" borderId="30" xfId="4" applyBorder="1" applyAlignment="1">
      <alignment vertical="center" textRotation="255"/>
    </xf>
    <xf numFmtId="0" fontId="21" fillId="12" borderId="173" xfId="0" applyFont="1" applyFill="1" applyBorder="1" applyAlignment="1">
      <alignment vertical="center" wrapText="1"/>
    </xf>
    <xf numFmtId="0" fontId="64" fillId="12" borderId="172" xfId="0" applyFont="1" applyFill="1" applyBorder="1" applyAlignment="1">
      <alignment vertical="center" wrapText="1"/>
    </xf>
    <xf numFmtId="0" fontId="56" fillId="12" borderId="49" xfId="0" applyFont="1" applyFill="1" applyBorder="1" applyAlignment="1">
      <alignment vertical="center" wrapText="1"/>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50" fillId="0" borderId="0" xfId="0" applyFont="1" applyAlignment="1">
      <alignment horizontal="left" vertical="center"/>
    </xf>
    <xf numFmtId="0" fontId="33" fillId="0" borderId="0" xfId="0" applyFont="1" applyAlignment="1">
      <alignment horizontal="left" vertical="center"/>
    </xf>
    <xf numFmtId="0" fontId="50" fillId="0" borderId="0" xfId="0" applyFont="1" applyAlignment="1" applyProtection="1">
      <alignment horizontal="left" vertical="center"/>
      <protection locked="0"/>
    </xf>
    <xf numFmtId="180" fontId="50" fillId="0" borderId="0" xfId="0" applyNumberFormat="1" applyFont="1">
      <alignment vertical="center"/>
    </xf>
    <xf numFmtId="0" fontId="28" fillId="0" borderId="0" xfId="0" applyFont="1">
      <alignment vertical="center"/>
    </xf>
    <xf numFmtId="49" fontId="50" fillId="0" borderId="0" xfId="0" applyNumberFormat="1" applyFont="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46" fillId="0" borderId="0" xfId="0" applyFont="1" applyAlignment="1" applyProtection="1">
      <alignment horizontal="left" vertical="center" shrinkToFit="1"/>
      <protection locked="0"/>
    </xf>
    <xf numFmtId="0" fontId="50" fillId="0" borderId="0" xfId="0" applyFont="1" applyAlignment="1">
      <alignment vertical="center" shrinkToFit="1"/>
    </xf>
    <xf numFmtId="182" fontId="50" fillId="0" borderId="0" xfId="0" applyNumberFormat="1" applyFont="1" applyAlignment="1">
      <alignment horizontal="left" vertical="center" wrapText="1"/>
    </xf>
    <xf numFmtId="0" fontId="50" fillId="0" borderId="0" xfId="0" applyFont="1" applyAlignment="1">
      <alignment vertical="center" wrapText="1"/>
    </xf>
    <xf numFmtId="0" fontId="46" fillId="0" borderId="0" xfId="0" applyFont="1" applyAlignment="1">
      <alignment horizontal="center" vertical="center" wrapText="1"/>
    </xf>
    <xf numFmtId="178" fontId="50" fillId="0" borderId="0" xfId="0" applyNumberFormat="1" applyFont="1" applyAlignment="1">
      <alignment horizontal="right" vertical="center" wrapText="1"/>
    </xf>
    <xf numFmtId="176" fontId="50" fillId="0" borderId="0" xfId="0" applyNumberFormat="1" applyFont="1" applyAlignment="1">
      <alignment horizontal="right" vertical="center" shrinkToFit="1"/>
    </xf>
    <xf numFmtId="0" fontId="46" fillId="0" borderId="0" xfId="0" applyFont="1" applyAlignment="1" applyProtection="1">
      <alignment horizontal="center" vertical="center" shrinkToFit="1"/>
      <protection locked="0"/>
    </xf>
    <xf numFmtId="0" fontId="56" fillId="12" borderId="173" xfId="0" applyFont="1" applyFill="1" applyBorder="1" applyProtection="1">
      <alignment vertical="center"/>
      <protection locked="0"/>
    </xf>
    <xf numFmtId="0" fontId="0" fillId="12" borderId="173" xfId="0" applyFill="1" applyBorder="1">
      <alignment vertical="center"/>
    </xf>
    <xf numFmtId="0" fontId="63" fillId="12" borderId="173" xfId="0" applyFont="1" applyFill="1" applyBorder="1" applyAlignment="1">
      <alignment vertical="center" shrinkToFit="1"/>
    </xf>
    <xf numFmtId="0" fontId="56" fillId="12" borderId="172" xfId="0" applyFont="1" applyFill="1" applyBorder="1" applyAlignment="1">
      <alignment vertical="top" wrapText="1"/>
    </xf>
    <xf numFmtId="0" fontId="63" fillId="0" borderId="0" xfId="0" applyFont="1" applyAlignment="1">
      <alignment vertical="center" shrinkToFit="1"/>
    </xf>
    <xf numFmtId="0" fontId="63" fillId="0" borderId="0" xfId="0" applyFont="1" applyAlignment="1">
      <alignment vertical="center" wrapText="1"/>
    </xf>
    <xf numFmtId="0" fontId="70" fillId="12" borderId="49" xfId="0" applyFont="1" applyFill="1" applyBorder="1" applyAlignment="1">
      <alignment vertical="center" wrapText="1"/>
    </xf>
    <xf numFmtId="0" fontId="24" fillId="0" borderId="0" xfId="0" applyFont="1" applyAlignment="1" applyProtection="1">
      <alignment horizontal="left" vertical="center"/>
      <protection locked="0"/>
    </xf>
    <xf numFmtId="188" fontId="0" fillId="0" borderId="1" xfId="0" applyNumberFormat="1" applyBorder="1">
      <alignment vertical="center"/>
    </xf>
    <xf numFmtId="177" fontId="21" fillId="3" borderId="87" xfId="0" applyNumberFormat="1" applyFont="1" applyFill="1" applyBorder="1" applyAlignment="1">
      <alignment horizontal="center" vertical="center" wrapText="1" shrinkToFit="1"/>
    </xf>
    <xf numFmtId="177" fontId="26" fillId="2" borderId="84" xfId="0" applyNumberFormat="1" applyFont="1" applyFill="1" applyBorder="1" applyAlignment="1">
      <alignment horizontal="center" vertical="center" shrinkToFit="1"/>
    </xf>
    <xf numFmtId="177" fontId="26" fillId="2" borderId="73" xfId="0" applyNumberFormat="1" applyFont="1" applyFill="1" applyBorder="1" applyAlignment="1">
      <alignment horizontal="center" vertical="center" shrinkToFit="1"/>
    </xf>
    <xf numFmtId="177" fontId="26" fillId="2" borderId="97" xfId="0" applyNumberFormat="1" applyFont="1" applyFill="1" applyBorder="1" applyAlignment="1">
      <alignment horizontal="center" vertical="center" shrinkToFit="1"/>
    </xf>
    <xf numFmtId="177" fontId="0" fillId="0" borderId="1" xfId="0" applyNumberFormat="1" applyBorder="1">
      <alignment vertical="center"/>
    </xf>
    <xf numFmtId="0" fontId="26" fillId="7" borderId="54" xfId="0" applyFont="1" applyFill="1" applyBorder="1" applyAlignment="1" applyProtection="1">
      <alignment vertical="center" shrinkToFit="1"/>
      <protection locked="0"/>
    </xf>
    <xf numFmtId="0" fontId="26" fillId="7" borderId="55" xfId="0" applyFont="1" applyFill="1" applyBorder="1" applyAlignment="1" applyProtection="1">
      <alignment vertical="center" shrinkToFit="1"/>
      <protection locked="0"/>
    </xf>
    <xf numFmtId="0" fontId="26" fillId="7" borderId="58" xfId="0" applyFont="1" applyFill="1" applyBorder="1" applyAlignment="1" applyProtection="1">
      <alignment vertical="center" shrinkToFit="1"/>
      <protection locked="0"/>
    </xf>
    <xf numFmtId="0" fontId="26" fillId="7" borderId="24" xfId="0" applyFont="1" applyFill="1" applyBorder="1" applyAlignment="1" applyProtection="1">
      <alignment vertical="center" shrinkToFit="1"/>
      <protection locked="0"/>
    </xf>
    <xf numFmtId="0" fontId="26" fillId="7" borderId="74" xfId="0" applyFont="1" applyFill="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9" fillId="2" borderId="48" xfId="0" applyFont="1" applyFill="1" applyBorder="1">
      <alignment vertical="center"/>
    </xf>
    <xf numFmtId="0" fontId="26" fillId="3" borderId="85" xfId="0" applyFont="1" applyFill="1" applyBorder="1" applyAlignment="1">
      <alignment horizontal="center" vertical="center" shrinkToFit="1"/>
    </xf>
    <xf numFmtId="0" fontId="23" fillId="3" borderId="85" xfId="0" applyFont="1" applyFill="1" applyBorder="1" applyAlignment="1">
      <alignment horizontal="center" vertical="center" shrinkToFit="1"/>
    </xf>
    <xf numFmtId="177" fontId="26" fillId="3" borderId="85" xfId="0" applyNumberFormat="1" applyFont="1" applyFill="1" applyBorder="1" applyAlignment="1">
      <alignment horizontal="center" vertical="center" wrapText="1" shrinkToFit="1"/>
    </xf>
    <xf numFmtId="177" fontId="21" fillId="3" borderId="85" xfId="0" applyNumberFormat="1" applyFont="1" applyFill="1" applyBorder="1" applyAlignment="1">
      <alignment horizontal="center" vertical="center" wrapText="1" shrinkToFit="1"/>
    </xf>
    <xf numFmtId="4" fontId="16" fillId="6" borderId="25" xfId="7" applyNumberFormat="1" applyFont="1" applyFill="1" applyBorder="1" applyAlignment="1">
      <alignment horizontal="center" vertical="center"/>
    </xf>
    <xf numFmtId="177" fontId="58" fillId="0" borderId="24" xfId="7" applyNumberFormat="1" applyFont="1" applyBorder="1" applyAlignment="1" applyProtection="1">
      <alignment vertical="center" shrinkToFit="1"/>
      <protection locked="0"/>
    </xf>
    <xf numFmtId="0" fontId="16" fillId="0" borderId="94" xfId="7" applyFont="1" applyBorder="1" applyAlignment="1" applyProtection="1">
      <alignment vertical="center" shrinkToFit="1"/>
      <protection locked="0"/>
    </xf>
    <xf numFmtId="177" fontId="58" fillId="0" borderId="74" xfId="7" applyNumberFormat="1" applyFont="1" applyBorder="1" applyAlignment="1" applyProtection="1">
      <alignment vertical="center" shrinkToFit="1"/>
      <protection locked="0"/>
    </xf>
    <xf numFmtId="0" fontId="58" fillId="0" borderId="101" xfId="5" applyFont="1" applyBorder="1" applyAlignment="1" applyProtection="1">
      <alignment vertical="center" shrinkToFit="1"/>
      <protection locked="0"/>
    </xf>
    <xf numFmtId="0" fontId="58" fillId="0" borderId="94" xfId="5" applyFont="1" applyBorder="1" applyAlignment="1" applyProtection="1">
      <alignment vertical="center" shrinkToFit="1"/>
      <protection locked="0"/>
    </xf>
    <xf numFmtId="3" fontId="31" fillId="0" borderId="9" xfId="5" applyNumberFormat="1" applyFont="1" applyBorder="1" applyAlignment="1">
      <alignment horizontal="center" vertical="center" shrinkToFit="1"/>
    </xf>
    <xf numFmtId="0" fontId="49" fillId="0" borderId="0" xfId="0" applyFont="1" applyAlignment="1">
      <alignment horizontal="left" vertical="top" wrapText="1"/>
    </xf>
    <xf numFmtId="0" fontId="53" fillId="2" borderId="3" xfId="0" applyFont="1" applyFill="1" applyBorder="1" applyAlignment="1">
      <alignment vertical="center" wrapText="1"/>
    </xf>
    <xf numFmtId="176" fontId="50" fillId="2" borderId="182" xfId="0" applyNumberFormat="1" applyFont="1" applyFill="1" applyBorder="1" applyAlignment="1">
      <alignment horizontal="right" vertical="center" shrinkToFit="1"/>
    </xf>
    <xf numFmtId="176" fontId="50" fillId="2" borderId="36" xfId="0" applyNumberFormat="1" applyFont="1" applyFill="1" applyBorder="1" applyAlignment="1">
      <alignment vertical="center" shrinkToFit="1"/>
    </xf>
    <xf numFmtId="176" fontId="54" fillId="0" borderId="0" xfId="0" applyNumberFormat="1" applyFont="1">
      <alignment vertical="center"/>
    </xf>
    <xf numFmtId="176" fontId="24" fillId="12" borderId="173" xfId="0" applyNumberFormat="1" applyFont="1" applyFill="1" applyBorder="1">
      <alignment vertical="center"/>
    </xf>
    <xf numFmtId="0" fontId="50" fillId="2" borderId="19" xfId="0" applyFont="1" applyFill="1" applyBorder="1" applyAlignment="1">
      <alignment vertical="center" shrinkToFit="1"/>
    </xf>
    <xf numFmtId="0" fontId="50" fillId="2" borderId="128" xfId="0" applyFont="1" applyFill="1" applyBorder="1" applyAlignment="1">
      <alignment vertical="center" shrinkToFit="1"/>
    </xf>
    <xf numFmtId="0" fontId="50" fillId="2" borderId="167" xfId="0" applyFont="1" applyFill="1" applyBorder="1" applyAlignment="1">
      <alignment vertical="center" shrinkToFit="1"/>
    </xf>
    <xf numFmtId="0" fontId="24" fillId="2" borderId="2" xfId="0" applyFont="1" applyFill="1" applyBorder="1" applyAlignment="1">
      <alignment vertical="center" wrapText="1"/>
    </xf>
    <xf numFmtId="176" fontId="50" fillId="2" borderId="44" xfId="0" applyNumberFormat="1" applyFont="1" applyFill="1" applyBorder="1" applyAlignment="1">
      <alignment vertical="center" shrinkToFit="1"/>
    </xf>
    <xf numFmtId="0" fontId="50" fillId="2" borderId="95" xfId="0" applyFont="1" applyFill="1" applyBorder="1" applyAlignment="1">
      <alignment vertical="center" shrinkToFit="1"/>
    </xf>
    <xf numFmtId="0" fontId="53" fillId="2" borderId="94" xfId="0" applyFont="1" applyFill="1" applyBorder="1" applyAlignment="1">
      <alignment vertical="center" wrapText="1"/>
    </xf>
    <xf numFmtId="176" fontId="50" fillId="2" borderId="185" xfId="0" applyNumberFormat="1" applyFont="1" applyFill="1" applyBorder="1" applyAlignment="1">
      <alignment vertical="center" shrinkToFit="1"/>
    </xf>
    <xf numFmtId="0" fontId="26" fillId="7" borderId="118" xfId="0" applyFont="1" applyFill="1" applyBorder="1" applyAlignment="1" applyProtection="1">
      <alignment vertical="center" shrinkToFit="1"/>
      <protection locked="0"/>
    </xf>
    <xf numFmtId="0" fontId="26" fillId="7" borderId="120" xfId="0" applyFont="1" applyFill="1" applyBorder="1" applyAlignment="1" applyProtection="1">
      <alignment vertical="center" shrinkToFit="1"/>
      <protection locked="0"/>
    </xf>
    <xf numFmtId="178" fontId="21" fillId="0" borderId="30" xfId="3" applyNumberFormat="1" applyFont="1" applyFill="1" applyBorder="1" applyAlignment="1">
      <alignment vertical="center" shrinkToFit="1"/>
    </xf>
    <xf numFmtId="178" fontId="21" fillId="0" borderId="0" xfId="3" applyNumberFormat="1" applyFont="1" applyFill="1" applyBorder="1" applyAlignment="1">
      <alignment vertical="center" shrinkToFit="1"/>
    </xf>
    <xf numFmtId="0" fontId="26" fillId="7" borderId="70" xfId="0" applyFont="1" applyFill="1" applyBorder="1" applyAlignment="1" applyProtection="1">
      <alignment vertical="center" shrinkToFit="1"/>
      <protection locked="0"/>
    </xf>
    <xf numFmtId="0" fontId="26" fillId="7" borderId="90" xfId="0" applyFont="1" applyFill="1" applyBorder="1" applyAlignment="1" applyProtection="1">
      <alignment vertical="center" shrinkToFit="1"/>
      <protection locked="0"/>
    </xf>
    <xf numFmtId="177" fontId="0" fillId="2" borderId="81" xfId="0" applyNumberFormat="1" applyFill="1" applyBorder="1">
      <alignment vertical="center"/>
    </xf>
    <xf numFmtId="177" fontId="0" fillId="2" borderId="129" xfId="0" applyNumberFormat="1" applyFill="1" applyBorder="1">
      <alignment vertical="center"/>
    </xf>
    <xf numFmtId="177" fontId="0" fillId="2" borderId="130" xfId="0" applyNumberFormat="1" applyFill="1" applyBorder="1">
      <alignment vertical="center"/>
    </xf>
    <xf numFmtId="178" fontId="21" fillId="3" borderId="105" xfId="4" applyNumberFormat="1" applyFont="1" applyFill="1" applyBorder="1" applyAlignment="1">
      <alignment horizontal="center" vertical="center" wrapText="1"/>
    </xf>
    <xf numFmtId="177" fontId="0" fillId="3" borderId="0" xfId="0" applyNumberFormat="1" applyFill="1" applyAlignment="1">
      <alignment horizontal="center" vertical="center" shrinkToFit="1"/>
    </xf>
    <xf numFmtId="177" fontId="21" fillId="3" borderId="108" xfId="0" applyNumberFormat="1" applyFont="1" applyFill="1" applyBorder="1" applyAlignment="1">
      <alignment horizontal="center" vertical="center" shrinkToFit="1"/>
    </xf>
    <xf numFmtId="177" fontId="0" fillId="3" borderId="145" xfId="0" applyNumberFormat="1" applyFill="1" applyBorder="1" applyAlignment="1">
      <alignment horizontal="center" vertical="center" wrapText="1" shrinkToFit="1"/>
    </xf>
    <xf numFmtId="177" fontId="26" fillId="2" borderId="74" xfId="0" applyNumberFormat="1" applyFont="1" applyFill="1" applyBorder="1" applyAlignment="1">
      <alignment horizontal="center" vertical="center" shrinkToFit="1"/>
    </xf>
    <xf numFmtId="177" fontId="0" fillId="2" borderId="81" xfId="0" applyNumberFormat="1" applyFill="1" applyBorder="1" applyAlignment="1">
      <alignment horizontal="right" vertical="center"/>
    </xf>
    <xf numFmtId="177" fontId="0" fillId="2" borderId="129" xfId="0" applyNumberFormat="1" applyFill="1" applyBorder="1" applyAlignment="1">
      <alignment horizontal="right" vertical="center"/>
    </xf>
    <xf numFmtId="177" fontId="0" fillId="2" borderId="130" xfId="0" applyNumberFormat="1" applyFill="1" applyBorder="1" applyAlignment="1">
      <alignment horizontal="right" vertical="center"/>
    </xf>
    <xf numFmtId="177" fontId="0" fillId="2" borderId="26" xfId="0" applyNumberFormat="1" applyFill="1" applyBorder="1">
      <alignment vertical="center"/>
    </xf>
    <xf numFmtId="177" fontId="0" fillId="2" borderId="79" xfId="0" applyNumberFormat="1" applyFill="1" applyBorder="1">
      <alignment vertical="center"/>
    </xf>
    <xf numFmtId="177" fontId="0" fillId="2" borderId="59" xfId="0" applyNumberFormat="1" applyFill="1" applyBorder="1">
      <alignment vertical="center"/>
    </xf>
    <xf numFmtId="177" fontId="22" fillId="0" borderId="0" xfId="0" applyNumberFormat="1" applyFont="1" applyAlignment="1">
      <alignment horizontal="center" vertical="center" wrapText="1" shrinkToFit="1"/>
    </xf>
    <xf numFmtId="177" fontId="27" fillId="0" borderId="0" xfId="0" applyNumberFormat="1" applyFont="1">
      <alignment vertical="center"/>
    </xf>
    <xf numFmtId="0" fontId="29" fillId="0" borderId="0" xfId="0" applyFont="1">
      <alignment vertical="center"/>
    </xf>
    <xf numFmtId="177" fontId="0" fillId="0" borderId="14" xfId="0" applyNumberFormat="1" applyBorder="1" applyAlignment="1">
      <alignment horizontal="right" vertical="center"/>
    </xf>
    <xf numFmtId="0" fontId="29" fillId="0" borderId="0" xfId="0" applyFont="1" applyAlignment="1">
      <alignment horizontal="right" vertical="center"/>
    </xf>
    <xf numFmtId="177" fontId="0" fillId="0" borderId="14" xfId="0" applyNumberFormat="1" applyBorder="1">
      <alignment vertical="center"/>
    </xf>
    <xf numFmtId="0" fontId="9" fillId="6" borderId="0" xfId="7" applyFont="1" applyFill="1" applyAlignment="1">
      <alignment horizontal="left" vertical="center" shrinkToFit="1"/>
    </xf>
    <xf numFmtId="0" fontId="16" fillId="0" borderId="101" xfId="7" applyFont="1" applyBorder="1" applyAlignment="1" applyProtection="1">
      <alignment vertical="center" shrinkToFit="1"/>
      <protection locked="0"/>
    </xf>
    <xf numFmtId="177" fontId="26" fillId="0" borderId="7" xfId="0" applyNumberFormat="1" applyFont="1" applyBorder="1" applyAlignment="1" applyProtection="1">
      <alignment vertical="center" shrinkToFit="1"/>
      <protection locked="0"/>
    </xf>
    <xf numFmtId="177" fontId="26" fillId="0" borderId="19" xfId="0" applyNumberFormat="1" applyFont="1" applyBorder="1" applyAlignment="1" applyProtection="1">
      <alignment vertical="center" shrinkToFit="1"/>
      <protection locked="0"/>
    </xf>
    <xf numFmtId="177" fontId="26" fillId="0" borderId="21" xfId="0" applyNumberFormat="1" applyFont="1" applyBorder="1" applyAlignment="1" applyProtection="1">
      <alignment vertical="center" shrinkToFit="1"/>
      <protection locked="0"/>
    </xf>
    <xf numFmtId="177" fontId="29" fillId="2" borderId="38" xfId="0" applyNumberFormat="1" applyFont="1" applyFill="1" applyBorder="1" applyAlignment="1">
      <alignment vertical="center" shrinkToFit="1"/>
    </xf>
    <xf numFmtId="177" fontId="26" fillId="6" borderId="7" xfId="0" applyNumberFormat="1" applyFont="1" applyFill="1" applyBorder="1" applyAlignment="1" applyProtection="1">
      <alignment vertical="center" shrinkToFit="1"/>
      <protection locked="0"/>
    </xf>
    <xf numFmtId="177" fontId="26" fillId="6" borderId="19" xfId="0" applyNumberFormat="1" applyFont="1" applyFill="1" applyBorder="1" applyAlignment="1" applyProtection="1">
      <alignment vertical="center" shrinkToFit="1"/>
      <protection locked="0"/>
    </xf>
    <xf numFmtId="177" fontId="26" fillId="6" borderId="21" xfId="0" applyNumberFormat="1" applyFont="1" applyFill="1" applyBorder="1" applyAlignment="1" applyProtection="1">
      <alignment vertical="center" shrinkToFit="1"/>
      <protection locked="0"/>
    </xf>
    <xf numFmtId="177" fontId="51" fillId="2" borderId="38" xfId="0" applyNumberFormat="1" applyFont="1" applyFill="1" applyBorder="1">
      <alignment vertical="center"/>
    </xf>
    <xf numFmtId="177" fontId="21" fillId="0" borderId="7" xfId="0" applyNumberFormat="1" applyFont="1" applyBorder="1" applyAlignment="1" applyProtection="1">
      <alignment vertical="center" shrinkToFit="1"/>
      <protection locked="0"/>
    </xf>
    <xf numFmtId="177" fontId="0" fillId="0" borderId="128" xfId="0" applyNumberFormat="1" applyBorder="1" applyAlignment="1" applyProtection="1">
      <alignment vertical="center" shrinkToFit="1"/>
      <protection locked="0"/>
    </xf>
    <xf numFmtId="177" fontId="0" fillId="0" borderId="19" xfId="0" applyNumberFormat="1" applyBorder="1" applyAlignment="1" applyProtection="1">
      <alignment vertical="center" shrinkToFit="1"/>
      <protection locked="0"/>
    </xf>
    <xf numFmtId="177" fontId="0" fillId="0" borderId="170" xfId="0" applyNumberForma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2" borderId="22" xfId="4" applyFont="1" applyFill="1" applyBorder="1" applyAlignment="1">
      <alignment horizontal="left" vertical="center"/>
    </xf>
    <xf numFmtId="0" fontId="26" fillId="2" borderId="127" xfId="4" applyFont="1" applyFill="1" applyBorder="1" applyAlignment="1">
      <alignment horizontal="left" vertical="center"/>
    </xf>
    <xf numFmtId="38" fontId="26" fillId="2" borderId="185" xfId="2" applyFont="1" applyFill="1" applyBorder="1" applyAlignment="1">
      <alignment vertical="center" shrinkToFit="1"/>
    </xf>
    <xf numFmtId="38" fontId="26" fillId="6" borderId="42" xfId="2" applyFont="1" applyFill="1" applyBorder="1" applyAlignment="1">
      <alignment vertical="center" shrinkToFit="1"/>
    </xf>
    <xf numFmtId="0" fontId="18" fillId="3" borderId="56" xfId="4" applyFill="1" applyBorder="1" applyAlignment="1">
      <alignment vertical="center" textRotation="255"/>
    </xf>
    <xf numFmtId="0" fontId="26" fillId="7" borderId="84" xfId="4" applyFont="1" applyFill="1" applyBorder="1" applyAlignment="1" applyProtection="1">
      <alignment horizontal="center" vertical="center" shrinkToFit="1"/>
      <protection locked="0"/>
    </xf>
    <xf numFmtId="177" fontId="26" fillId="0" borderId="181" xfId="4" applyNumberFormat="1" applyFont="1" applyBorder="1" applyAlignment="1" applyProtection="1">
      <alignment horizontal="right" vertical="center" shrinkToFit="1"/>
      <protection locked="0"/>
    </xf>
    <xf numFmtId="0" fontId="52" fillId="2" borderId="5" xfId="4" applyFont="1" applyFill="1" applyBorder="1" applyAlignment="1">
      <alignment horizontal="left" vertical="center"/>
    </xf>
    <xf numFmtId="0" fontId="26" fillId="2" borderId="5" xfId="4" applyFont="1" applyFill="1" applyBorder="1" applyAlignment="1">
      <alignment horizontal="left" vertical="center" shrinkToFit="1"/>
    </xf>
    <xf numFmtId="177" fontId="26" fillId="2" borderId="159" xfId="4" applyNumberFormat="1" applyFont="1" applyFill="1" applyBorder="1" applyAlignment="1">
      <alignment horizontal="right" vertical="top" shrinkToFit="1"/>
    </xf>
    <xf numFmtId="0" fontId="26" fillId="2" borderId="111" xfId="4" applyFont="1" applyFill="1" applyBorder="1" applyAlignment="1">
      <alignment horizontal="left" vertical="center" shrinkToFit="1"/>
    </xf>
    <xf numFmtId="0" fontId="26" fillId="2" borderId="117" xfId="4" applyFont="1" applyFill="1" applyBorder="1" applyAlignment="1">
      <alignment horizontal="left" vertical="center" shrinkToFit="1"/>
    </xf>
    <xf numFmtId="0" fontId="26" fillId="2" borderId="112" xfId="4" applyFont="1" applyFill="1" applyBorder="1" applyAlignment="1">
      <alignment horizontal="left" vertical="center" shrinkToFit="1"/>
    </xf>
    <xf numFmtId="0" fontId="0" fillId="3" borderId="33" xfId="0" applyFill="1" applyBorder="1">
      <alignment vertical="center"/>
    </xf>
    <xf numFmtId="0" fontId="23" fillId="4" borderId="112" xfId="0" applyFont="1" applyFill="1" applyBorder="1">
      <alignment vertical="center"/>
    </xf>
    <xf numFmtId="0" fontId="23" fillId="4" borderId="113" xfId="0" applyFont="1" applyFill="1" applyBorder="1">
      <alignment vertical="center"/>
    </xf>
    <xf numFmtId="0" fontId="50" fillId="2" borderId="4" xfId="0" applyFont="1" applyFill="1" applyBorder="1" applyAlignment="1">
      <alignment vertical="center" shrinkToFit="1"/>
    </xf>
    <xf numFmtId="176" fontId="50" fillId="2" borderId="188" xfId="0" applyNumberFormat="1" applyFont="1" applyFill="1" applyBorder="1" applyAlignment="1">
      <alignment horizontal="right" vertical="center" shrinkToFit="1"/>
    </xf>
    <xf numFmtId="178" fontId="29" fillId="4" borderId="113" xfId="3" applyNumberFormat="1" applyFont="1" applyFill="1" applyBorder="1" applyAlignment="1">
      <alignment vertical="center" shrinkToFit="1"/>
    </xf>
    <xf numFmtId="178" fontId="25" fillId="3" borderId="8" xfId="4" applyNumberFormat="1" applyFont="1" applyFill="1" applyBorder="1" applyAlignment="1">
      <alignment horizontal="center" vertical="center" wrapText="1"/>
    </xf>
    <xf numFmtId="178" fontId="29" fillId="4" borderId="9" xfId="3" applyNumberFormat="1" applyFont="1" applyFill="1" applyBorder="1" applyAlignment="1">
      <alignment vertical="center" shrinkToFit="1"/>
    </xf>
    <xf numFmtId="178" fontId="26" fillId="2" borderId="99" xfId="3" applyNumberFormat="1" applyFont="1" applyFill="1" applyBorder="1" applyAlignment="1">
      <alignment vertical="center" shrinkToFit="1"/>
    </xf>
    <xf numFmtId="178" fontId="26" fillId="2" borderId="13" xfId="3" applyNumberFormat="1" applyFont="1" applyFill="1" applyBorder="1" applyAlignment="1">
      <alignment vertical="center" shrinkToFit="1"/>
    </xf>
    <xf numFmtId="178" fontId="29" fillId="4" borderId="13" xfId="3" applyNumberFormat="1" applyFont="1" applyFill="1" applyBorder="1" applyAlignment="1">
      <alignment vertical="center" shrinkToFit="1"/>
    </xf>
    <xf numFmtId="178" fontId="29" fillId="4" borderId="5" xfId="3" applyNumberFormat="1" applyFont="1" applyFill="1" applyBorder="1" applyAlignment="1">
      <alignment vertical="center" shrinkToFit="1"/>
    </xf>
    <xf numFmtId="0" fontId="56" fillId="12" borderId="172" xfId="4" applyFont="1" applyFill="1" applyBorder="1" applyAlignment="1">
      <alignment horizontal="left" vertical="top"/>
    </xf>
    <xf numFmtId="0" fontId="19" fillId="9" borderId="99" xfId="0" applyFont="1" applyFill="1" applyBorder="1" applyAlignment="1">
      <alignment horizontal="center" vertical="center" shrinkToFit="1"/>
    </xf>
    <xf numFmtId="0" fontId="26" fillId="3" borderId="33" xfId="4" applyFont="1" applyFill="1" applyBorder="1">
      <alignment vertical="center"/>
    </xf>
    <xf numFmtId="178" fontId="29" fillId="4" borderId="53" xfId="3" applyNumberFormat="1" applyFont="1" applyFill="1" applyBorder="1" applyAlignment="1">
      <alignment vertical="center" shrinkToFit="1"/>
    </xf>
    <xf numFmtId="0" fontId="50" fillId="2" borderId="37" xfId="4" applyFont="1" applyFill="1" applyBorder="1" applyAlignment="1">
      <alignment horizontal="left" vertical="center"/>
    </xf>
    <xf numFmtId="0" fontId="52" fillId="4" borderId="111" xfId="0" applyFont="1" applyFill="1" applyBorder="1">
      <alignment vertical="center"/>
    </xf>
    <xf numFmtId="0" fontId="23" fillId="3" borderId="189" xfId="0" applyFont="1" applyFill="1" applyBorder="1" applyAlignment="1">
      <alignment horizontal="center" vertical="center" shrinkToFit="1"/>
    </xf>
    <xf numFmtId="0" fontId="23" fillId="3" borderId="190" xfId="0" applyFont="1" applyFill="1" applyBorder="1" applyAlignment="1">
      <alignment horizontal="center" vertical="center" shrinkToFit="1"/>
    </xf>
    <xf numFmtId="0" fontId="26" fillId="0" borderId="58" xfId="0"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0" fontId="26" fillId="0" borderId="74" xfId="0" applyFont="1" applyBorder="1" applyAlignment="1" applyProtection="1">
      <alignment vertical="center" shrinkToFit="1"/>
      <protection locked="0"/>
    </xf>
    <xf numFmtId="4" fontId="16" fillId="6" borderId="62" xfId="7" applyNumberFormat="1" applyFont="1" applyFill="1" applyBorder="1" applyAlignment="1">
      <alignment horizontal="center" vertical="center"/>
    </xf>
    <xf numFmtId="4" fontId="16" fillId="6" borderId="28" xfId="7" applyNumberFormat="1" applyFont="1" applyFill="1" applyBorder="1" applyAlignment="1">
      <alignment horizontal="center" vertical="center"/>
    </xf>
    <xf numFmtId="177" fontId="58" fillId="0" borderId="161" xfId="7" applyNumberFormat="1" applyFont="1" applyBorder="1" applyAlignment="1" applyProtection="1">
      <alignment vertical="center" shrinkToFit="1"/>
      <protection locked="0"/>
    </xf>
    <xf numFmtId="177" fontId="58" fillId="0" borderId="64" xfId="7" applyNumberFormat="1" applyFont="1" applyBorder="1" applyAlignment="1" applyProtection="1">
      <alignment vertical="center" shrinkToFit="1"/>
      <protection locked="0"/>
    </xf>
    <xf numFmtId="177" fontId="58" fillId="0" borderId="65" xfId="7" applyNumberFormat="1" applyFont="1" applyBorder="1" applyAlignment="1" applyProtection="1">
      <alignment vertical="center" shrinkToFit="1"/>
      <protection locked="0"/>
    </xf>
    <xf numFmtId="177" fontId="58" fillId="0" borderId="58" xfId="7" applyNumberFormat="1" applyFont="1" applyBorder="1" applyAlignment="1" applyProtection="1">
      <alignment vertical="center" shrinkToFit="1"/>
      <protection locked="0"/>
    </xf>
    <xf numFmtId="177" fontId="21" fillId="0" borderId="72" xfId="7" applyNumberFormat="1" applyFont="1" applyBorder="1" applyAlignment="1" applyProtection="1">
      <alignment horizontal="right" shrinkToFit="1"/>
      <protection locked="0"/>
    </xf>
    <xf numFmtId="177" fontId="21" fillId="0" borderId="161" xfId="7" applyNumberFormat="1" applyFont="1" applyBorder="1" applyAlignment="1" applyProtection="1">
      <alignment horizontal="right" shrinkToFit="1"/>
      <protection locked="0"/>
    </xf>
    <xf numFmtId="177" fontId="21" fillId="0" borderId="24" xfId="7" applyNumberFormat="1" applyFont="1" applyBorder="1" applyAlignment="1" applyProtection="1">
      <alignment horizontal="right" shrinkToFit="1"/>
      <protection locked="0"/>
    </xf>
    <xf numFmtId="177" fontId="21" fillId="0" borderId="64" xfId="7" applyNumberFormat="1" applyFont="1" applyBorder="1" applyAlignment="1" applyProtection="1">
      <alignment horizontal="right" shrinkToFit="1"/>
      <protection locked="0"/>
    </xf>
    <xf numFmtId="177" fontId="21" fillId="0" borderId="84" xfId="7" applyNumberFormat="1" applyFont="1" applyBorder="1" applyAlignment="1" applyProtection="1">
      <alignment horizontal="right" shrinkToFit="1"/>
      <protection locked="0"/>
    </xf>
    <xf numFmtId="177" fontId="21" fillId="0" borderId="139" xfId="7" applyNumberFormat="1" applyFont="1" applyBorder="1" applyAlignment="1" applyProtection="1">
      <alignment horizontal="right" shrinkToFit="1"/>
      <protection locked="0"/>
    </xf>
    <xf numFmtId="177" fontId="47" fillId="0" borderId="74" xfId="7" applyNumberFormat="1" applyFont="1" applyBorder="1" applyAlignment="1" applyProtection="1">
      <alignment horizontal="right" shrinkToFit="1"/>
      <protection locked="0"/>
    </xf>
    <xf numFmtId="177" fontId="47" fillId="0" borderId="65" xfId="7" applyNumberFormat="1" applyFont="1" applyBorder="1" applyAlignment="1" applyProtection="1">
      <alignment horizontal="right" shrinkToFit="1"/>
      <protection locked="0"/>
    </xf>
    <xf numFmtId="0" fontId="56" fillId="12" borderId="172" xfId="0" applyFont="1" applyFill="1" applyBorder="1" applyAlignment="1">
      <alignment horizontal="left" vertical="top" wrapText="1"/>
    </xf>
    <xf numFmtId="0" fontId="26" fillId="0" borderId="0" xfId="0" applyFont="1" applyAlignment="1">
      <alignment horizontal="center" vertical="center"/>
    </xf>
    <xf numFmtId="0" fontId="26" fillId="2" borderId="80" xfId="0" applyFont="1" applyFill="1" applyBorder="1" applyAlignment="1">
      <alignment horizontal="center" vertical="center"/>
    </xf>
    <xf numFmtId="0" fontId="21" fillId="2" borderId="118" xfId="0" applyFont="1" applyFill="1" applyBorder="1" applyAlignment="1">
      <alignment horizontal="center" vertical="center"/>
    </xf>
    <xf numFmtId="0" fontId="21" fillId="2" borderId="44" xfId="0" applyFont="1" applyFill="1" applyBorder="1" applyAlignment="1">
      <alignment horizontal="center" vertical="center"/>
    </xf>
    <xf numFmtId="0" fontId="26" fillId="2" borderId="90" xfId="0" applyFont="1" applyFill="1" applyBorder="1" applyAlignment="1">
      <alignment horizontal="center" vertical="center" shrinkToFit="1"/>
    </xf>
    <xf numFmtId="0" fontId="26" fillId="2" borderId="70" xfId="0" applyFont="1" applyFill="1" applyBorder="1" applyAlignment="1">
      <alignment horizontal="right" vertical="center" shrinkToFit="1"/>
    </xf>
    <xf numFmtId="182" fontId="26" fillId="2" borderId="21" xfId="0" applyNumberFormat="1" applyFont="1" applyFill="1" applyBorder="1">
      <alignment vertical="center"/>
    </xf>
    <xf numFmtId="182" fontId="26" fillId="2" borderId="50" xfId="0" applyNumberFormat="1" applyFont="1" applyFill="1" applyBorder="1" applyAlignment="1">
      <alignment horizontal="center" vertical="center" shrinkToFit="1"/>
    </xf>
    <xf numFmtId="0" fontId="26" fillId="2" borderId="52" xfId="0" applyFont="1" applyFill="1" applyBorder="1" applyAlignment="1">
      <alignment horizontal="center" vertical="center" shrinkToFit="1"/>
    </xf>
    <xf numFmtId="184" fontId="26" fillId="7" borderId="83"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6" fillId="6" borderId="44"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94" xfId="0" applyFont="1" applyFill="1" applyBorder="1" applyAlignment="1">
      <alignment horizontal="center" vertical="center" shrinkToFit="1"/>
    </xf>
    <xf numFmtId="0" fontId="0" fillId="0" borderId="31" xfId="0" applyBorder="1" applyAlignment="1">
      <alignment vertical="center" wrapText="1"/>
    </xf>
    <xf numFmtId="0" fontId="0" fillId="0" borderId="31" xfId="0" applyBorder="1">
      <alignment vertical="center"/>
    </xf>
    <xf numFmtId="182" fontId="27" fillId="0" borderId="0" xfId="0" applyNumberFormat="1" applyFont="1" applyAlignment="1">
      <alignment horizontal="right" vertical="center"/>
    </xf>
    <xf numFmtId="0" fontId="27" fillId="0" borderId="0" xfId="0" applyFont="1" applyAlignment="1">
      <alignment horizontal="center" vertical="center" shrinkToFit="1"/>
    </xf>
    <xf numFmtId="0" fontId="27" fillId="0" borderId="0" xfId="0" applyFont="1">
      <alignment vertical="center"/>
    </xf>
    <xf numFmtId="0" fontId="0" fillId="0" borderId="0" xfId="0" applyAlignment="1">
      <alignment vertical="center" wrapText="1" shrinkToFit="1"/>
    </xf>
    <xf numFmtId="0" fontId="75" fillId="0" borderId="0" xfId="0" applyFont="1" applyAlignment="1">
      <alignment vertical="center" wrapText="1"/>
    </xf>
    <xf numFmtId="0" fontId="26" fillId="0" borderId="24" xfId="0" applyFont="1" applyBorder="1" applyAlignment="1">
      <alignment horizontal="right" vertical="center"/>
    </xf>
    <xf numFmtId="0" fontId="40" fillId="0" borderId="55" xfId="8" applyFont="1" applyBorder="1" applyAlignment="1">
      <alignment horizontal="left" vertical="center"/>
    </xf>
    <xf numFmtId="0" fontId="40" fillId="0" borderId="120" xfId="8" applyFont="1" applyBorder="1" applyAlignment="1">
      <alignment horizontal="left" vertical="center"/>
    </xf>
    <xf numFmtId="0" fontId="40" fillId="0" borderId="19" xfId="8" applyFont="1" applyBorder="1" applyAlignment="1">
      <alignment horizontal="left" vertical="center"/>
    </xf>
    <xf numFmtId="0" fontId="40" fillId="0" borderId="0" xfId="8" applyFont="1" applyAlignment="1">
      <alignment horizontal="left" vertical="center" shrinkToFit="1"/>
    </xf>
    <xf numFmtId="0" fontId="4" fillId="0" borderId="38" xfId="8" applyBorder="1" applyAlignment="1">
      <alignment horizontal="left" vertical="center"/>
    </xf>
    <xf numFmtId="0" fontId="44" fillId="5" borderId="0" xfId="8" applyFont="1" applyFill="1">
      <alignment vertical="center"/>
    </xf>
    <xf numFmtId="0" fontId="40" fillId="0" borderId="55" xfId="8" applyFont="1" applyBorder="1" applyAlignment="1">
      <alignment horizontal="center" vertical="center" shrinkToFit="1"/>
    </xf>
    <xf numFmtId="0" fontId="40" fillId="0" borderId="120" xfId="8" applyFont="1" applyBorder="1" applyAlignment="1">
      <alignment horizontal="center" vertical="center" shrinkToFit="1"/>
    </xf>
    <xf numFmtId="0" fontId="40" fillId="0" borderId="19" xfId="8" applyFont="1" applyBorder="1" applyAlignment="1">
      <alignment horizontal="center" vertical="center" shrinkToFit="1"/>
    </xf>
    <xf numFmtId="0" fontId="40" fillId="0" borderId="55" xfId="8" applyFont="1" applyBorder="1" applyAlignment="1">
      <alignment horizontal="left" vertical="top" shrinkToFit="1"/>
    </xf>
    <xf numFmtId="0" fontId="40" fillId="0" borderId="120" xfId="8" applyFont="1" applyBorder="1" applyAlignment="1">
      <alignment horizontal="left" vertical="top" shrinkToFit="1"/>
    </xf>
    <xf numFmtId="0" fontId="40" fillId="0" borderId="19" xfId="8" applyFont="1" applyBorder="1" applyAlignment="1">
      <alignment horizontal="left" vertical="top" shrinkToFit="1"/>
    </xf>
    <xf numFmtId="0" fontId="40" fillId="0" borderId="39" xfId="8" applyFont="1" applyBorder="1" applyAlignment="1">
      <alignment horizontal="left" vertical="top"/>
    </xf>
    <xf numFmtId="0" fontId="40" fillId="0" borderId="15" xfId="8" applyFont="1" applyBorder="1" applyAlignment="1">
      <alignment horizontal="left" vertical="top"/>
    </xf>
    <xf numFmtId="0" fontId="40" fillId="0" borderId="71" xfId="8" applyFont="1" applyBorder="1" applyAlignment="1">
      <alignment horizontal="left" vertical="top"/>
    </xf>
    <xf numFmtId="0" fontId="40" fillId="0" borderId="24" xfId="8" applyFont="1" applyBorder="1" applyAlignment="1">
      <alignment horizontal="center" vertical="center" shrinkToFit="1"/>
    </xf>
    <xf numFmtId="186" fontId="40" fillId="0" borderId="24" xfId="8" applyNumberFormat="1" applyFont="1" applyBorder="1" applyAlignment="1">
      <alignment horizontal="center" vertical="center"/>
    </xf>
    <xf numFmtId="0" fontId="42" fillId="0" borderId="0" xfId="8" applyFont="1" applyAlignment="1">
      <alignment vertical="center" wrapText="1" shrinkToFit="1"/>
    </xf>
    <xf numFmtId="0" fontId="42" fillId="0" borderId="75" xfId="8" applyFont="1" applyBorder="1" applyAlignment="1">
      <alignment vertical="center" wrapText="1" shrinkToFit="1"/>
    </xf>
    <xf numFmtId="0" fontId="42" fillId="0" borderId="0" xfId="8" applyFont="1" applyAlignment="1">
      <alignment horizontal="left" vertical="center" shrinkToFit="1"/>
    </xf>
    <xf numFmtId="0" fontId="40" fillId="0" borderId="0" xfId="8" applyFont="1" applyAlignment="1">
      <alignment horizontal="left" vertical="center"/>
    </xf>
    <xf numFmtId="0" fontId="41" fillId="0" borderId="0" xfId="8" applyFont="1" applyAlignment="1">
      <alignment horizontal="left" vertical="center" shrinkToFit="1"/>
    </xf>
    <xf numFmtId="0" fontId="41" fillId="0" borderId="75" xfId="8" applyFont="1" applyBorder="1" applyAlignment="1">
      <alignment horizontal="left" vertical="center" shrinkToFit="1"/>
    </xf>
    <xf numFmtId="0" fontId="40" fillId="0" borderId="75" xfId="8" applyFont="1" applyBorder="1" applyAlignment="1">
      <alignment horizontal="left" vertical="center" shrinkToFit="1"/>
    </xf>
    <xf numFmtId="0" fontId="34" fillId="5" borderId="0" xfId="8" applyFont="1" applyFill="1" applyAlignment="1">
      <alignment horizontal="center" vertical="center"/>
    </xf>
    <xf numFmtId="0" fontId="29" fillId="8" borderId="0" xfId="8" applyFont="1" applyFill="1" applyAlignment="1">
      <alignment horizontal="center" vertical="center" wrapText="1"/>
    </xf>
    <xf numFmtId="0" fontId="37" fillId="5" borderId="0" xfId="8" applyFont="1" applyFill="1" applyAlignment="1">
      <alignment horizontal="right" vertical="center"/>
    </xf>
    <xf numFmtId="0" fontId="37" fillId="5" borderId="0" xfId="8" applyFont="1" applyFill="1" applyAlignment="1">
      <alignment horizontal="left" vertical="center"/>
    </xf>
    <xf numFmtId="0" fontId="38" fillId="9" borderId="0" xfId="8" applyFont="1" applyFill="1" applyAlignment="1">
      <alignment horizontal="center" vertical="center"/>
    </xf>
    <xf numFmtId="0" fontId="41" fillId="0" borderId="0" xfId="8" applyFont="1" applyAlignment="1">
      <alignment horizontal="left" vertical="center" wrapText="1"/>
    </xf>
    <xf numFmtId="0" fontId="41" fillId="0" borderId="75" xfId="8" applyFont="1" applyBorder="1" applyAlignment="1">
      <alignment horizontal="left" vertical="center" wrapText="1"/>
    </xf>
    <xf numFmtId="0" fontId="40" fillId="0" borderId="15" xfId="8" applyFont="1" applyBorder="1" applyAlignment="1">
      <alignment horizontal="left" vertical="center" shrinkToFit="1"/>
    </xf>
    <xf numFmtId="0" fontId="46" fillId="2" borderId="40" xfId="0" applyFont="1" applyFill="1" applyBorder="1" applyAlignment="1">
      <alignment horizontal="center" vertical="center" shrinkToFit="1"/>
    </xf>
    <xf numFmtId="0" fontId="46" fillId="2" borderId="143" xfId="0" applyFont="1" applyFill="1" applyBorder="1" applyAlignment="1">
      <alignment horizontal="center" vertical="center" shrinkToFit="1"/>
    </xf>
    <xf numFmtId="0" fontId="50" fillId="0" borderId="25" xfId="0" applyFont="1" applyBorder="1" applyAlignment="1" applyProtection="1">
      <alignment horizontal="left" vertical="center" shrinkToFit="1"/>
      <protection locked="0"/>
    </xf>
    <xf numFmtId="0" fontId="50" fillId="0" borderId="48" xfId="0" applyFont="1" applyBorder="1" applyAlignment="1" applyProtection="1">
      <alignment horizontal="left" vertical="center" shrinkToFit="1"/>
      <protection locked="0"/>
    </xf>
    <xf numFmtId="0" fontId="50" fillId="0" borderId="62" xfId="0" applyFont="1" applyBorder="1" applyAlignment="1" applyProtection="1">
      <alignment horizontal="left" vertical="center" shrinkToFit="1"/>
      <protection locked="0"/>
    </xf>
    <xf numFmtId="0" fontId="24" fillId="2" borderId="10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50" fillId="2" borderId="23" xfId="0" applyFont="1" applyFill="1" applyBorder="1" applyAlignment="1">
      <alignment horizontal="left" vertical="center" shrinkToFit="1"/>
    </xf>
    <xf numFmtId="0" fontId="50" fillId="2" borderId="95" xfId="0" applyFont="1" applyFill="1" applyBorder="1" applyAlignment="1">
      <alignment horizontal="left" vertical="center" shrinkToFit="1"/>
    </xf>
    <xf numFmtId="0" fontId="50" fillId="2" borderId="18" xfId="0" applyFont="1" applyFill="1" applyBorder="1" applyAlignment="1">
      <alignment horizontal="left" vertical="center" shrinkToFit="1"/>
    </xf>
    <xf numFmtId="0" fontId="50" fillId="2" borderId="19" xfId="0" applyFont="1" applyFill="1" applyBorder="1" applyAlignment="1">
      <alignment horizontal="left" vertical="center" shrinkToFit="1"/>
    </xf>
    <xf numFmtId="176" fontId="50" fillId="2" borderId="55" xfId="0" applyNumberFormat="1" applyFont="1" applyFill="1" applyBorder="1" applyAlignment="1">
      <alignment horizontal="right" vertical="center" shrinkToFit="1"/>
    </xf>
    <xf numFmtId="176" fontId="50" fillId="2" borderId="120" xfId="0" applyNumberFormat="1" applyFont="1" applyFill="1" applyBorder="1" applyAlignment="1">
      <alignment horizontal="right" vertical="center" shrinkToFit="1"/>
    </xf>
    <xf numFmtId="176" fontId="50" fillId="2" borderId="64" xfId="0" applyNumberFormat="1" applyFont="1" applyFill="1" applyBorder="1" applyAlignment="1">
      <alignment horizontal="right" vertical="center" shrinkToFit="1"/>
    </xf>
    <xf numFmtId="14" fontId="50" fillId="7" borderId="111" xfId="0" applyNumberFormat="1" applyFont="1" applyFill="1" applyBorder="1" applyAlignment="1" applyProtection="1">
      <alignment horizontal="left" vertical="center" shrinkToFit="1"/>
      <protection locked="0"/>
    </xf>
    <xf numFmtId="14" fontId="50" fillId="7" borderId="112" xfId="0" applyNumberFormat="1" applyFont="1" applyFill="1" applyBorder="1" applyAlignment="1" applyProtection="1">
      <alignment horizontal="left" vertical="center" shrinkToFit="1"/>
      <protection locked="0"/>
    </xf>
    <xf numFmtId="14" fontId="50" fillId="7" borderId="117" xfId="0" applyNumberFormat="1" applyFont="1" applyFill="1" applyBorder="1" applyAlignment="1" applyProtection="1">
      <alignment horizontal="left" vertical="center" shrinkToFit="1"/>
      <protection locked="0"/>
    </xf>
    <xf numFmtId="0" fontId="50" fillId="2" borderId="166" xfId="0" applyFont="1" applyFill="1" applyBorder="1" applyAlignment="1">
      <alignment horizontal="left" vertical="center" shrinkToFit="1"/>
    </xf>
    <xf numFmtId="0" fontId="50" fillId="2" borderId="167" xfId="0" applyFont="1" applyFill="1" applyBorder="1" applyAlignment="1">
      <alignment horizontal="left" vertical="center" shrinkToFit="1"/>
    </xf>
    <xf numFmtId="176" fontId="50" fillId="2" borderId="163" xfId="0" applyNumberFormat="1" applyFont="1" applyFill="1" applyBorder="1" applyAlignment="1">
      <alignment horizontal="right" vertical="center" shrinkToFit="1"/>
    </xf>
    <xf numFmtId="176" fontId="50" fillId="2" borderId="164" xfId="0" applyNumberFormat="1" applyFont="1" applyFill="1" applyBorder="1" applyAlignment="1">
      <alignment horizontal="right" vertical="center" shrinkToFit="1"/>
    </xf>
    <xf numFmtId="176" fontId="50" fillId="2" borderId="165" xfId="0" applyNumberFormat="1" applyFont="1" applyFill="1" applyBorder="1" applyAlignment="1">
      <alignment horizontal="right" vertical="center" shrinkToFit="1"/>
    </xf>
    <xf numFmtId="0" fontId="53" fillId="2" borderId="18" xfId="0" applyFont="1" applyFill="1" applyBorder="1" applyAlignment="1">
      <alignment horizontal="left" vertical="center" wrapText="1" shrinkToFit="1"/>
    </xf>
    <xf numFmtId="0" fontId="53" fillId="2" borderId="19" xfId="0" applyFont="1" applyFill="1" applyBorder="1" applyAlignment="1">
      <alignment horizontal="left" vertical="center" wrapText="1" shrinkToFit="1"/>
    </xf>
    <xf numFmtId="0" fontId="24" fillId="2" borderId="22" xfId="0" applyFont="1" applyFill="1" applyBorder="1" applyAlignment="1">
      <alignment horizontal="left" vertical="center" wrapText="1"/>
    </xf>
    <xf numFmtId="0" fontId="24" fillId="2" borderId="128" xfId="0" applyFont="1" applyFill="1" applyBorder="1" applyAlignment="1">
      <alignment horizontal="left" vertical="center" wrapText="1"/>
    </xf>
    <xf numFmtId="176" fontId="50" fillId="2" borderId="118" xfId="0" applyNumberFormat="1" applyFont="1" applyFill="1" applyBorder="1" applyAlignment="1">
      <alignment horizontal="right" vertical="center" shrinkToFit="1"/>
    </xf>
    <xf numFmtId="176" fontId="50" fillId="2" borderId="121" xfId="0" applyNumberFormat="1" applyFont="1" applyFill="1" applyBorder="1" applyAlignment="1">
      <alignment horizontal="right" vertical="center" shrinkToFit="1"/>
    </xf>
    <xf numFmtId="0" fontId="24" fillId="2" borderId="45"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53" fillId="2" borderId="18" xfId="0" applyFont="1" applyFill="1" applyBorder="1" applyAlignment="1">
      <alignment horizontal="center" vertical="center" wrapText="1" shrinkToFit="1"/>
    </xf>
    <xf numFmtId="0" fontId="53" fillId="2" borderId="120" xfId="0" applyFont="1" applyFill="1" applyBorder="1" applyAlignment="1">
      <alignment horizontal="center" vertical="center" wrapText="1" shrinkToFit="1"/>
    </xf>
    <xf numFmtId="0" fontId="53" fillId="2" borderId="60" xfId="0" applyFont="1" applyFill="1" applyBorder="1" applyAlignment="1">
      <alignment horizontal="center" vertical="center" wrapText="1" shrinkToFit="1"/>
    </xf>
    <xf numFmtId="0" fontId="50" fillId="2" borderId="114" xfId="0" applyFont="1" applyFill="1" applyBorder="1" applyAlignment="1">
      <alignment horizontal="center" vertical="center" textRotation="255" shrinkToFit="1"/>
    </xf>
    <xf numFmtId="0" fontId="50" fillId="2" borderId="115" xfId="0" applyFont="1" applyFill="1" applyBorder="1" applyAlignment="1">
      <alignment horizontal="center" vertical="center" textRotation="255" shrinkToFit="1"/>
    </xf>
    <xf numFmtId="0" fontId="50" fillId="2" borderId="56" xfId="0" applyFont="1" applyFill="1" applyBorder="1" applyAlignment="1">
      <alignment horizontal="center" vertical="center" textRotation="255" shrinkToFit="1"/>
    </xf>
    <xf numFmtId="180" fontId="50" fillId="0" borderId="109" xfId="0" applyNumberFormat="1" applyFont="1" applyBorder="1" applyAlignment="1" applyProtection="1">
      <alignment horizontal="center" vertical="center"/>
      <protection locked="0"/>
    </xf>
    <xf numFmtId="180" fontId="50" fillId="0" borderId="76" xfId="0" applyNumberFormat="1" applyFont="1" applyBorder="1" applyAlignment="1" applyProtection="1">
      <alignment horizontal="center" vertical="center"/>
      <protection locked="0"/>
    </xf>
    <xf numFmtId="180" fontId="50" fillId="0" borderId="91" xfId="0" applyNumberFormat="1" applyFont="1" applyBorder="1" applyAlignment="1" applyProtection="1">
      <alignment horizontal="center" vertical="center"/>
      <protection locked="0"/>
    </xf>
    <xf numFmtId="176" fontId="50" fillId="2" borderId="138" xfId="0" applyNumberFormat="1" applyFont="1" applyFill="1" applyBorder="1" applyAlignment="1">
      <alignment horizontal="right" vertical="center" shrinkToFit="1"/>
    </xf>
    <xf numFmtId="176" fontId="50" fillId="2" borderId="127" xfId="0" applyNumberFormat="1" applyFont="1" applyFill="1" applyBorder="1" applyAlignment="1">
      <alignment horizontal="right" vertical="center" shrinkToFit="1"/>
    </xf>
    <xf numFmtId="176" fontId="50" fillId="2" borderId="139" xfId="0" applyNumberFormat="1" applyFont="1" applyFill="1" applyBorder="1" applyAlignment="1">
      <alignment horizontal="right" vertical="center" shrinkToFit="1"/>
    </xf>
    <xf numFmtId="176" fontId="50" fillId="0" borderId="55" xfId="0" applyNumberFormat="1" applyFont="1" applyBorder="1" applyAlignment="1" applyProtection="1">
      <alignment horizontal="right" vertical="center" shrinkToFit="1"/>
      <protection locked="0"/>
    </xf>
    <xf numFmtId="176" fontId="50" fillId="0" borderId="120" xfId="0" applyNumberFormat="1" applyFont="1" applyBorder="1" applyAlignment="1" applyProtection="1">
      <alignment horizontal="right" vertical="center" shrinkToFit="1"/>
      <protection locked="0"/>
    </xf>
    <xf numFmtId="176" fontId="50" fillId="0" borderId="64" xfId="0" applyNumberFormat="1" applyFont="1" applyBorder="1" applyAlignment="1" applyProtection="1">
      <alignment horizontal="right" vertical="center" shrinkToFit="1"/>
      <protection locked="0"/>
    </xf>
    <xf numFmtId="0" fontId="50" fillId="0" borderId="52" xfId="0" applyFont="1" applyBorder="1" applyAlignment="1" applyProtection="1">
      <alignment horizontal="left" vertical="center" shrinkToFit="1"/>
      <protection locked="0"/>
    </xf>
    <xf numFmtId="0" fontId="50" fillId="0" borderId="25" xfId="0" applyFont="1" applyBorder="1" applyAlignment="1" applyProtection="1">
      <alignment horizontal="left" vertical="center"/>
      <protection locked="0"/>
    </xf>
    <xf numFmtId="0" fontId="50" fillId="0" borderId="48" xfId="0" applyFont="1" applyBorder="1" applyAlignment="1" applyProtection="1">
      <alignment horizontal="left" vertical="center"/>
      <protection locked="0"/>
    </xf>
    <xf numFmtId="0" fontId="50" fillId="0" borderId="52" xfId="0" applyFont="1" applyBorder="1" applyAlignment="1" applyProtection="1">
      <alignment horizontal="left" vertical="center"/>
      <protection locked="0"/>
    </xf>
    <xf numFmtId="182" fontId="50" fillId="2" borderId="25" xfId="0" applyNumberFormat="1" applyFont="1" applyFill="1" applyBorder="1" applyAlignment="1">
      <alignment horizontal="center" vertical="center" wrapText="1"/>
    </xf>
    <xf numFmtId="182" fontId="50" fillId="2" borderId="48" xfId="0" applyNumberFormat="1" applyFont="1" applyFill="1" applyBorder="1" applyAlignment="1">
      <alignment horizontal="center" vertical="center" wrapText="1"/>
    </xf>
    <xf numFmtId="0" fontId="50" fillId="6" borderId="25" xfId="0" applyFont="1" applyFill="1" applyBorder="1" applyAlignment="1">
      <alignment horizontal="left" vertical="center" shrinkToFit="1"/>
    </xf>
    <xf numFmtId="0" fontId="50" fillId="6" borderId="48" xfId="0" applyFont="1" applyFill="1" applyBorder="1" applyAlignment="1">
      <alignment horizontal="left" vertical="center" shrinkToFit="1"/>
    </xf>
    <xf numFmtId="0" fontId="46" fillId="2" borderId="186" xfId="0" applyFont="1" applyFill="1" applyBorder="1" applyAlignment="1">
      <alignment horizontal="left" vertical="center" wrapText="1" shrinkToFit="1"/>
    </xf>
    <xf numFmtId="0" fontId="46" fillId="2" borderId="187" xfId="0" applyFont="1" applyFill="1" applyBorder="1" applyAlignment="1">
      <alignment horizontal="left" vertical="center" wrapText="1" shrinkToFit="1"/>
    </xf>
    <xf numFmtId="182" fontId="50" fillId="2" borderId="27" xfId="0" applyNumberFormat="1" applyFont="1" applyFill="1" applyBorder="1" applyAlignment="1">
      <alignment horizontal="center" vertical="center" wrapText="1"/>
    </xf>
    <xf numFmtId="0" fontId="50" fillId="2" borderId="25" xfId="0" applyFont="1" applyFill="1" applyBorder="1" applyAlignment="1">
      <alignment vertical="center" wrapText="1"/>
    </xf>
    <xf numFmtId="0" fontId="50" fillId="2" borderId="48" xfId="0" applyFont="1" applyFill="1" applyBorder="1" applyAlignment="1">
      <alignment vertical="center" wrapText="1"/>
    </xf>
    <xf numFmtId="0" fontId="50" fillId="2" borderId="52" xfId="0" applyFont="1" applyFill="1" applyBorder="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46" fillId="0" borderId="102" xfId="0" applyFont="1" applyBorder="1" applyAlignment="1" applyProtection="1">
      <alignment horizontal="left" vertical="center" shrinkToFit="1"/>
      <protection locked="0"/>
    </xf>
    <xf numFmtId="0" fontId="46" fillId="0" borderId="103" xfId="0" applyFont="1" applyBorder="1" applyAlignment="1" applyProtection="1">
      <alignment horizontal="left" vertical="center" shrinkToFit="1"/>
      <protection locked="0"/>
    </xf>
    <xf numFmtId="0" fontId="46" fillId="0" borderId="142" xfId="0" applyFont="1" applyBorder="1" applyAlignment="1" applyProtection="1">
      <alignment horizontal="left" vertical="center" shrinkToFit="1"/>
      <protection locked="0"/>
    </xf>
    <xf numFmtId="0" fontId="46" fillId="0" borderId="104" xfId="0" applyFont="1" applyBorder="1" applyAlignment="1" applyProtection="1">
      <alignment horizontal="left" vertical="center" shrinkToFit="1"/>
      <protection locked="0"/>
    </xf>
    <xf numFmtId="0" fontId="50" fillId="0" borderId="94" xfId="0" applyFont="1" applyBorder="1" applyAlignment="1" applyProtection="1">
      <alignment horizontal="left" vertical="center" shrinkToFit="1"/>
      <protection locked="0"/>
    </xf>
    <xf numFmtId="0" fontId="50" fillId="0" borderId="74" xfId="0" applyFont="1" applyBorder="1" applyAlignment="1" applyProtection="1">
      <alignment horizontal="left" vertical="center" shrinkToFit="1"/>
      <protection locked="0"/>
    </xf>
    <xf numFmtId="0" fontId="50" fillId="0" borderId="70" xfId="0" applyFont="1" applyBorder="1" applyAlignment="1" applyProtection="1">
      <alignment horizontal="left" vertical="center" shrinkToFit="1"/>
      <protection locked="0"/>
    </xf>
    <xf numFmtId="0" fontId="50" fillId="0" borderId="50" xfId="0" applyFont="1" applyBorder="1" applyAlignment="1" applyProtection="1">
      <alignment horizontal="left" vertical="center" shrinkToFit="1"/>
      <protection locked="0"/>
    </xf>
    <xf numFmtId="176" fontId="50" fillId="2" borderId="70" xfId="0" applyNumberFormat="1" applyFont="1" applyFill="1" applyBorder="1" applyAlignment="1">
      <alignment horizontal="right" vertical="center" shrinkToFit="1"/>
    </xf>
    <xf numFmtId="176" fontId="50" fillId="2" borderId="90"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50" fillId="0" borderId="27" xfId="0" applyFont="1" applyBorder="1" applyAlignment="1" applyProtection="1">
      <alignment horizontal="left" vertical="center" wrapText="1"/>
      <protection locked="0"/>
    </xf>
    <xf numFmtId="0" fontId="50" fillId="0" borderId="28" xfId="0" applyFont="1" applyBorder="1" applyAlignment="1" applyProtection="1">
      <alignment horizontal="left" vertical="center" wrapText="1"/>
      <protection locked="0"/>
    </xf>
    <xf numFmtId="0" fontId="50" fillId="0" borderId="25" xfId="0" applyFont="1" applyBorder="1" applyAlignment="1" applyProtection="1">
      <alignment horizontal="left" vertical="center" wrapText="1"/>
      <protection locked="0"/>
    </xf>
    <xf numFmtId="0" fontId="50" fillId="0" borderId="83" xfId="0" applyFont="1" applyBorder="1" applyAlignment="1" applyProtection="1">
      <alignment horizontal="left" vertical="center" wrapText="1"/>
      <protection locked="0"/>
    </xf>
    <xf numFmtId="0" fontId="26" fillId="6" borderId="69" xfId="0" applyFont="1" applyFill="1" applyBorder="1" applyAlignment="1">
      <alignment horizontal="left" vertical="center" shrinkToFit="1"/>
    </xf>
    <xf numFmtId="0" fontId="26" fillId="6" borderId="71" xfId="0" applyFont="1" applyFill="1" applyBorder="1" applyAlignment="1">
      <alignment horizontal="left" vertical="center" shrinkToFit="1"/>
    </xf>
    <xf numFmtId="0" fontId="65" fillId="2" borderId="105" xfId="0" applyFont="1" applyFill="1" applyBorder="1" applyAlignment="1">
      <alignment horizontal="left" vertical="center"/>
    </xf>
    <xf numFmtId="0" fontId="65" fillId="2" borderId="76" xfId="0" applyFont="1" applyFill="1" applyBorder="1" applyAlignment="1">
      <alignment horizontal="left" vertical="center"/>
    </xf>
    <xf numFmtId="0" fontId="65" fillId="2" borderId="43" xfId="0" applyFont="1" applyFill="1" applyBorder="1" applyAlignment="1">
      <alignment horizontal="left" vertical="center"/>
    </xf>
    <xf numFmtId="0" fontId="26" fillId="2" borderId="106" xfId="0" applyFont="1" applyFill="1" applyBorder="1" applyAlignment="1">
      <alignment horizontal="left" vertical="center"/>
    </xf>
    <xf numFmtId="0" fontId="26" fillId="2" borderId="47" xfId="0" applyFont="1" applyFill="1" applyBorder="1" applyAlignment="1">
      <alignment horizontal="left" vertical="center"/>
    </xf>
    <xf numFmtId="58" fontId="26" fillId="0" borderId="107" xfId="0" applyNumberFormat="1" applyFont="1" applyBorder="1" applyAlignment="1" applyProtection="1">
      <alignment horizontal="center" vertical="center"/>
      <protection locked="0"/>
    </xf>
    <xf numFmtId="58" fontId="26" fillId="0" borderId="108" xfId="0" applyNumberFormat="1" applyFont="1" applyBorder="1" applyAlignment="1" applyProtection="1">
      <alignment horizontal="center" vertical="center"/>
      <protection locked="0"/>
    </xf>
    <xf numFmtId="0" fontId="33" fillId="2" borderId="37" xfId="0" applyFont="1" applyFill="1" applyBorder="1" applyAlignment="1">
      <alignment horizontal="left" vertical="center"/>
    </xf>
    <xf numFmtId="0" fontId="33" fillId="2" borderId="38" xfId="0" applyFont="1" applyFill="1" applyBorder="1" applyAlignment="1">
      <alignment horizontal="left" vertical="center"/>
    </xf>
    <xf numFmtId="0" fontId="33" fillId="2" borderId="29" xfId="0" applyFont="1" applyFill="1" applyBorder="1" applyAlignment="1">
      <alignment horizontal="left" vertical="center"/>
    </xf>
    <xf numFmtId="0" fontId="73" fillId="0" borderId="0" xfId="0" applyFont="1" applyAlignment="1">
      <alignment horizontal="left" vertical="center" wrapText="1"/>
    </xf>
    <xf numFmtId="0" fontId="50" fillId="2" borderId="110" xfId="0" applyFont="1" applyFill="1" applyBorder="1" applyAlignment="1">
      <alignment horizontal="center" vertical="center" textRotation="255" shrinkToFit="1"/>
    </xf>
    <xf numFmtId="0" fontId="50" fillId="2" borderId="114" xfId="0" applyFont="1" applyFill="1" applyBorder="1" applyAlignment="1">
      <alignment horizontal="center" vertical="center" textRotation="255"/>
    </xf>
    <xf numFmtId="0" fontId="50" fillId="2" borderId="115" xfId="0" applyFont="1" applyFill="1" applyBorder="1" applyAlignment="1">
      <alignment horizontal="center" vertical="center" textRotation="255"/>
    </xf>
    <xf numFmtId="0" fontId="50" fillId="2" borderId="56" xfId="0" applyFont="1" applyFill="1" applyBorder="1" applyAlignment="1">
      <alignment horizontal="center" vertical="center" textRotation="255"/>
    </xf>
    <xf numFmtId="0" fontId="50" fillId="2" borderId="79" xfId="0" applyFont="1" applyFill="1" applyBorder="1" applyAlignment="1">
      <alignment horizontal="left" vertical="center" shrinkToFit="1"/>
    </xf>
    <xf numFmtId="0" fontId="50" fillId="2" borderId="26" xfId="0" applyFont="1" applyFill="1" applyBorder="1" applyAlignment="1">
      <alignment horizontal="left" vertical="center" shrinkToFit="1"/>
    </xf>
    <xf numFmtId="0" fontId="50" fillId="2" borderId="59" xfId="0" applyFont="1" applyFill="1" applyBorder="1" applyAlignment="1">
      <alignment horizontal="left" vertical="center" shrinkToFit="1"/>
    </xf>
    <xf numFmtId="0" fontId="26" fillId="6" borderId="79" xfId="0" applyFont="1" applyFill="1" applyBorder="1" applyAlignment="1">
      <alignment horizontal="left" vertical="center" shrinkToFit="1"/>
    </xf>
    <xf numFmtId="0" fontId="26" fillId="6" borderId="59" xfId="0" applyFont="1" applyFill="1" applyBorder="1" applyAlignment="1">
      <alignment horizontal="left" vertical="center" shrinkToFit="1"/>
    </xf>
    <xf numFmtId="178" fontId="0" fillId="0" borderId="11" xfId="0" applyNumberFormat="1" applyBorder="1" applyAlignment="1">
      <alignment horizontal="center" vertical="center"/>
    </xf>
    <xf numFmtId="178" fontId="0" fillId="0" borderId="48" xfId="0" applyNumberFormat="1" applyBorder="1" applyAlignment="1">
      <alignment horizontal="center" vertical="center"/>
    </xf>
    <xf numFmtId="178" fontId="0" fillId="0" borderId="62" xfId="0" applyNumberFormat="1" applyBorder="1" applyAlignment="1">
      <alignment horizontal="center" vertical="center"/>
    </xf>
    <xf numFmtId="176" fontId="50" fillId="2" borderId="184" xfId="0" applyNumberFormat="1" applyFont="1" applyFill="1" applyBorder="1" applyAlignment="1">
      <alignment horizontal="right" vertical="center" shrinkToFit="1"/>
    </xf>
    <xf numFmtId="176" fontId="50" fillId="2" borderId="158" xfId="0" applyNumberFormat="1" applyFont="1" applyFill="1" applyBorder="1" applyAlignment="1">
      <alignment horizontal="right" vertical="center" shrinkToFit="1"/>
    </xf>
    <xf numFmtId="176" fontId="50" fillId="2" borderId="161" xfId="0" applyNumberFormat="1" applyFont="1" applyFill="1" applyBorder="1" applyAlignment="1">
      <alignment horizontal="right" vertical="center" shrinkToFit="1"/>
    </xf>
    <xf numFmtId="0" fontId="72" fillId="0" borderId="111" xfId="12" applyBorder="1" applyAlignment="1" applyProtection="1">
      <alignment horizontal="left" vertical="center" wrapText="1"/>
      <protection locked="0"/>
    </xf>
    <xf numFmtId="0" fontId="50" fillId="0" borderId="112" xfId="0" applyFont="1" applyBorder="1" applyAlignment="1" applyProtection="1">
      <alignment horizontal="left" vertical="center" wrapText="1"/>
      <protection locked="0"/>
    </xf>
    <xf numFmtId="0" fontId="50" fillId="0" borderId="113" xfId="0" applyFont="1" applyBorder="1" applyAlignment="1" applyProtection="1">
      <alignment horizontal="left" vertical="center" wrapText="1"/>
      <protection locked="0"/>
    </xf>
    <xf numFmtId="0" fontId="56" fillId="12" borderId="173" xfId="0" applyFont="1" applyFill="1" applyBorder="1" applyAlignment="1">
      <alignment horizontal="left" vertical="center" wrapText="1"/>
    </xf>
    <xf numFmtId="0" fontId="46" fillId="0" borderId="27" xfId="0" applyFont="1" applyBorder="1" applyAlignment="1" applyProtection="1">
      <alignment horizontal="left" vertical="center" wrapText="1"/>
      <protection locked="0"/>
    </xf>
    <xf numFmtId="0" fontId="46" fillId="0" borderId="28" xfId="0" applyFont="1" applyBorder="1" applyAlignment="1" applyProtection="1">
      <alignment horizontal="left" vertical="center" wrapText="1"/>
      <protection locked="0"/>
    </xf>
    <xf numFmtId="0" fontId="46" fillId="0" borderId="25" xfId="0" applyFont="1" applyBorder="1" applyAlignment="1" applyProtection="1">
      <alignment horizontal="left" vertical="center" wrapText="1"/>
      <protection locked="0"/>
    </xf>
    <xf numFmtId="0" fontId="46" fillId="0" borderId="83" xfId="0" applyFont="1" applyBorder="1" applyAlignment="1" applyProtection="1">
      <alignment horizontal="left" vertical="center" wrapText="1"/>
      <protection locked="0"/>
    </xf>
    <xf numFmtId="0" fontId="25" fillId="2" borderId="54" xfId="0" applyFont="1" applyFill="1" applyBorder="1" applyAlignment="1">
      <alignment horizontal="left" vertical="center"/>
    </xf>
    <xf numFmtId="0" fontId="25" fillId="2" borderId="118" xfId="0" applyFont="1" applyFill="1" applyBorder="1" applyAlignment="1">
      <alignment horizontal="left" vertical="center"/>
    </xf>
    <xf numFmtId="0" fontId="25" fillId="2" borderId="7" xfId="0" applyFont="1" applyFill="1" applyBorder="1" applyAlignment="1">
      <alignment horizontal="left" vertical="center"/>
    </xf>
    <xf numFmtId="0" fontId="50" fillId="0" borderId="70" xfId="0" applyFont="1" applyBorder="1" applyAlignment="1" applyProtection="1">
      <alignment horizontal="left" vertical="center" wrapText="1"/>
      <protection locked="0"/>
    </xf>
    <xf numFmtId="0" fontId="50" fillId="0" borderId="90" xfId="0" applyFont="1" applyBorder="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49" fontId="50" fillId="0" borderId="70" xfId="0" applyNumberFormat="1" applyFont="1" applyBorder="1" applyAlignment="1" applyProtection="1">
      <alignment horizontal="left" vertical="center" wrapText="1"/>
      <protection locked="0"/>
    </xf>
    <xf numFmtId="49" fontId="50" fillId="0" borderId="90" xfId="0" applyNumberFormat="1" applyFont="1" applyBorder="1" applyAlignment="1" applyProtection="1">
      <alignment horizontal="left" vertical="center" wrapText="1"/>
      <protection locked="0"/>
    </xf>
    <xf numFmtId="49" fontId="50" fillId="0" borderId="61" xfId="0" applyNumberFormat="1" applyFont="1" applyBorder="1" applyAlignment="1" applyProtection="1">
      <alignment horizontal="left" vertical="center" wrapText="1"/>
      <protection locked="0"/>
    </xf>
    <xf numFmtId="0" fontId="50" fillId="0" borderId="111" xfId="0" applyFont="1" applyBorder="1" applyAlignment="1" applyProtection="1">
      <alignment horizontal="left" vertical="center" wrapText="1"/>
      <protection locked="0"/>
    </xf>
    <xf numFmtId="0" fontId="21" fillId="0" borderId="174" xfId="0" applyFont="1" applyBorder="1" applyAlignment="1">
      <alignment horizontal="left" vertical="center" wrapText="1"/>
    </xf>
    <xf numFmtId="0" fontId="21" fillId="0" borderId="175" xfId="0" applyFont="1" applyBorder="1" applyAlignment="1">
      <alignment horizontal="left" vertical="center" wrapText="1"/>
    </xf>
    <xf numFmtId="0" fontId="21" fillId="0" borderId="176" xfId="0" applyFont="1" applyBorder="1" applyAlignment="1">
      <alignment horizontal="left" vertical="center" wrapText="1"/>
    </xf>
    <xf numFmtId="0" fontId="21" fillId="0" borderId="174" xfId="0" applyFont="1" applyBorder="1" applyAlignment="1" applyProtection="1">
      <alignment horizontal="left" vertical="center" shrinkToFit="1"/>
      <protection locked="0"/>
    </xf>
    <xf numFmtId="0" fontId="21" fillId="0" borderId="175" xfId="0" applyFont="1" applyBorder="1" applyAlignment="1" applyProtection="1">
      <alignment horizontal="left" vertical="center" wrapText="1"/>
      <protection locked="0"/>
    </xf>
    <xf numFmtId="0" fontId="21" fillId="0" borderId="176" xfId="0" applyFont="1" applyBorder="1" applyAlignment="1" applyProtection="1">
      <alignment horizontal="left" vertical="center" wrapText="1"/>
      <protection locked="0"/>
    </xf>
    <xf numFmtId="0" fontId="50" fillId="2" borderId="79" xfId="0" applyFont="1" applyFill="1" applyBorder="1" applyAlignment="1">
      <alignment horizontal="center" vertical="center" shrinkToFit="1"/>
    </xf>
    <xf numFmtId="0" fontId="50" fillId="2" borderId="26" xfId="0" applyFont="1" applyFill="1" applyBorder="1" applyAlignment="1">
      <alignment horizontal="center" vertical="center" shrinkToFit="1"/>
    </xf>
    <xf numFmtId="0" fontId="50" fillId="2" borderId="59" xfId="0" applyFont="1" applyFill="1" applyBorder="1" applyAlignment="1">
      <alignment horizontal="center" vertical="center" shrinkToFit="1"/>
    </xf>
    <xf numFmtId="0" fontId="56" fillId="12" borderId="173" xfId="0" applyFont="1" applyFill="1" applyBorder="1" applyAlignment="1">
      <alignment horizontal="left" vertical="center"/>
    </xf>
    <xf numFmtId="0" fontId="50" fillId="0" borderId="25" xfId="0" applyFont="1" applyBorder="1" applyAlignment="1" applyProtection="1">
      <alignment horizontal="right" vertical="center" shrinkToFit="1"/>
      <protection locked="0"/>
    </xf>
    <xf numFmtId="0" fontId="50" fillId="0" borderId="48" xfId="0" applyFont="1" applyBorder="1" applyAlignment="1" applyProtection="1">
      <alignment horizontal="right" vertical="center" shrinkToFit="1"/>
      <protection locked="0"/>
    </xf>
    <xf numFmtId="0" fontId="50" fillId="2" borderId="25" xfId="0" applyFont="1" applyFill="1" applyBorder="1" applyAlignment="1">
      <alignment horizontal="left" vertical="center" shrinkToFit="1"/>
    </xf>
    <xf numFmtId="0" fontId="50" fillId="2" borderId="27" xfId="0" applyFont="1" applyFill="1" applyBorder="1" applyAlignment="1">
      <alignment horizontal="left" vertical="center" shrinkToFit="1"/>
    </xf>
    <xf numFmtId="0" fontId="50" fillId="7" borderId="111" xfId="0" applyFont="1" applyFill="1" applyBorder="1" applyAlignment="1" applyProtection="1">
      <alignment horizontal="left" vertical="center"/>
      <protection locked="0"/>
    </xf>
    <xf numFmtId="0" fontId="50" fillId="7" borderId="112" xfId="0" applyFont="1" applyFill="1" applyBorder="1" applyAlignment="1" applyProtection="1">
      <alignment horizontal="left" vertical="center"/>
      <protection locked="0"/>
    </xf>
    <xf numFmtId="0" fontId="50" fillId="7" borderId="113" xfId="0" applyFont="1" applyFill="1" applyBorder="1" applyAlignment="1" applyProtection="1">
      <alignment horizontal="left" vertical="center"/>
      <protection locked="0"/>
    </xf>
    <xf numFmtId="0" fontId="50" fillId="2" borderId="11" xfId="0" applyFont="1" applyFill="1" applyBorder="1" applyAlignment="1">
      <alignment horizontal="left" vertical="center" wrapText="1"/>
    </xf>
    <xf numFmtId="0" fontId="50" fillId="2" borderId="48" xfId="0" applyFont="1" applyFill="1" applyBorder="1" applyAlignment="1">
      <alignment horizontal="left" vertical="center" wrapText="1"/>
    </xf>
    <xf numFmtId="0" fontId="50" fillId="0" borderId="11" xfId="0" applyFont="1" applyBorder="1" applyAlignment="1" applyProtection="1">
      <alignment horizontal="left" vertical="center" wrapText="1"/>
      <protection locked="0"/>
    </xf>
    <xf numFmtId="0" fontId="50" fillId="0" borderId="48" xfId="0" applyFont="1" applyBorder="1" applyAlignment="1" applyProtection="1">
      <alignment horizontal="left" vertical="center" wrapText="1"/>
      <protection locked="0"/>
    </xf>
    <xf numFmtId="0" fontId="50" fillId="0" borderId="52"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48" xfId="0" applyFont="1" applyBorder="1" applyAlignment="1" applyProtection="1">
      <alignment horizontal="left" vertical="center" wrapText="1"/>
      <protection locked="0"/>
    </xf>
    <xf numFmtId="0" fontId="26" fillId="0" borderId="52" xfId="0" applyFont="1" applyBorder="1" applyAlignment="1" applyProtection="1">
      <alignment horizontal="left" vertical="center" wrapText="1"/>
      <protection locked="0"/>
    </xf>
    <xf numFmtId="188" fontId="26" fillId="2" borderId="125" xfId="0" applyNumberFormat="1" applyFont="1" applyFill="1" applyBorder="1" applyAlignment="1">
      <alignment horizontal="center" vertical="center"/>
    </xf>
    <xf numFmtId="188" fontId="26" fillId="2" borderId="126" xfId="0" applyNumberFormat="1" applyFont="1" applyFill="1" applyBorder="1" applyAlignment="1">
      <alignment horizontal="center" vertical="center"/>
    </xf>
    <xf numFmtId="0" fontId="26" fillId="0" borderId="0" xfId="0" applyFont="1" applyAlignment="1">
      <alignment horizontal="center" vertical="center"/>
    </xf>
    <xf numFmtId="0" fontId="50" fillId="0" borderId="90" xfId="0" applyFont="1" applyBorder="1" applyAlignment="1" applyProtection="1">
      <alignment horizontal="left" vertical="center" shrinkToFit="1"/>
      <protection locked="0"/>
    </xf>
    <xf numFmtId="0" fontId="50" fillId="0" borderId="21" xfId="0" applyFont="1" applyBorder="1" applyAlignment="1" applyProtection="1">
      <alignment horizontal="left" vertical="center" shrinkToFit="1"/>
      <protection locked="0"/>
    </xf>
    <xf numFmtId="0" fontId="65" fillId="2" borderId="11" xfId="0" applyFont="1" applyFill="1" applyBorder="1" applyAlignment="1">
      <alignment horizontal="left" vertical="top" wrapText="1"/>
    </xf>
    <xf numFmtId="0" fontId="65" fillId="2" borderId="48" xfId="0" applyFont="1" applyFill="1" applyBorder="1" applyAlignment="1">
      <alignment horizontal="left" vertical="top" wrapText="1"/>
    </xf>
    <xf numFmtId="0" fontId="65" fillId="2" borderId="52" xfId="0" applyFont="1" applyFill="1" applyBorder="1" applyAlignment="1">
      <alignment horizontal="left" vertical="top" wrapText="1"/>
    </xf>
    <xf numFmtId="0" fontId="50" fillId="0" borderId="32"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183" fontId="65" fillId="2" borderId="11" xfId="0" applyNumberFormat="1" applyFont="1" applyFill="1" applyBorder="1" applyAlignment="1">
      <alignment horizontal="left" vertical="top" wrapText="1" shrinkToFit="1"/>
    </xf>
    <xf numFmtId="183" fontId="65" fillId="2" borderId="48" xfId="0" applyNumberFormat="1" applyFont="1" applyFill="1" applyBorder="1" applyAlignment="1">
      <alignment horizontal="left" vertical="top" wrapText="1" shrinkToFit="1"/>
    </xf>
    <xf numFmtId="183" fontId="65" fillId="2" borderId="52" xfId="0" applyNumberFormat="1" applyFont="1" applyFill="1" applyBorder="1" applyAlignment="1">
      <alignment horizontal="left" vertical="top" wrapText="1" shrinkToFit="1"/>
    </xf>
    <xf numFmtId="0" fontId="50" fillId="0" borderId="39" xfId="0" applyFont="1" applyBorder="1" applyAlignment="1" applyProtection="1">
      <alignment horizontal="left" vertical="top" wrapText="1"/>
      <protection locked="0"/>
    </xf>
    <xf numFmtId="0" fontId="50" fillId="0" borderId="15"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67" fillId="2" borderId="178" xfId="0" applyFont="1" applyFill="1" applyBorder="1" applyAlignment="1">
      <alignment horizontal="center" vertical="center" shrinkToFit="1"/>
    </xf>
    <xf numFmtId="0" fontId="67" fillId="2" borderId="0" xfId="0" applyFont="1" applyFill="1" applyAlignment="1">
      <alignment horizontal="center" vertical="center" shrinkToFit="1"/>
    </xf>
    <xf numFmtId="0" fontId="67" fillId="2" borderId="14" xfId="0" applyFont="1" applyFill="1" applyBorder="1" applyAlignment="1">
      <alignment horizontal="center" vertical="center" shrinkToFit="1"/>
    </xf>
    <xf numFmtId="0" fontId="67" fillId="2" borderId="162" xfId="0" applyFont="1" applyFill="1" applyBorder="1" applyAlignment="1">
      <alignment horizontal="center" vertical="center" shrinkToFit="1"/>
    </xf>
    <xf numFmtId="0" fontId="67" fillId="2" borderId="15" xfId="0" applyFont="1" applyFill="1" applyBorder="1" applyAlignment="1">
      <alignment horizontal="center" vertical="center" shrinkToFit="1"/>
    </xf>
    <xf numFmtId="0" fontId="67" fillId="2" borderId="16" xfId="0" applyFont="1" applyFill="1" applyBorder="1" applyAlignment="1">
      <alignment horizontal="center" vertical="center" shrinkToFit="1"/>
    </xf>
    <xf numFmtId="38" fontId="26" fillId="2" borderId="114" xfId="2" applyFont="1" applyFill="1" applyBorder="1" applyAlignment="1">
      <alignment horizontal="center" vertical="center" textRotation="255" shrinkToFit="1"/>
    </xf>
    <xf numFmtId="38" fontId="26" fillId="2" borderId="115" xfId="2" applyFont="1" applyFill="1" applyBorder="1" applyAlignment="1">
      <alignment horizontal="center" vertical="center" textRotation="255" shrinkToFit="1"/>
    </xf>
    <xf numFmtId="183" fontId="26" fillId="2" borderId="55" xfId="0" applyNumberFormat="1" applyFont="1" applyFill="1" applyBorder="1" applyAlignment="1">
      <alignment horizontal="center" vertical="center" shrinkToFit="1"/>
    </xf>
    <xf numFmtId="183" fontId="26" fillId="2" borderId="120" xfId="0" applyNumberFormat="1" applyFont="1" applyFill="1" applyBorder="1" applyAlignment="1">
      <alignment horizontal="center" vertical="center" shrinkToFit="1"/>
    </xf>
    <xf numFmtId="183" fontId="26" fillId="2" borderId="19" xfId="0" applyNumberFormat="1" applyFont="1" applyFill="1" applyBorder="1" applyAlignment="1">
      <alignment horizontal="center" vertical="center" shrinkToFit="1"/>
    </xf>
    <xf numFmtId="184" fontId="26" fillId="2" borderId="55" xfId="0" applyNumberFormat="1" applyFont="1" applyFill="1" applyBorder="1" applyAlignment="1">
      <alignment horizontal="center" vertical="center" shrinkToFit="1"/>
    </xf>
    <xf numFmtId="184" fontId="26" fillId="2" borderId="120" xfId="0" applyNumberFormat="1" applyFont="1" applyFill="1" applyBorder="1" applyAlignment="1">
      <alignment horizontal="center" vertical="center" shrinkToFit="1"/>
    </xf>
    <xf numFmtId="0" fontId="29" fillId="2" borderId="11"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2" xfId="0" applyFont="1" applyFill="1" applyBorder="1" applyAlignment="1">
      <alignment horizontal="left" vertical="center" wrapText="1"/>
    </xf>
    <xf numFmtId="0" fontId="50" fillId="11" borderId="55" xfId="0" applyFont="1" applyFill="1" applyBorder="1" applyAlignment="1" applyProtection="1">
      <alignment horizontal="left" vertical="center" shrinkToFit="1"/>
      <protection locked="0"/>
    </xf>
    <xf numFmtId="0" fontId="50" fillId="11" borderId="120" xfId="0" applyFont="1" applyFill="1" applyBorder="1" applyAlignment="1" applyProtection="1">
      <alignment horizontal="left" vertical="center" shrinkToFit="1"/>
      <protection locked="0"/>
    </xf>
    <xf numFmtId="0" fontId="50" fillId="11" borderId="60" xfId="0" applyFont="1" applyFill="1" applyBorder="1" applyAlignment="1" applyProtection="1">
      <alignment horizontal="left" vertical="center" shrinkToFit="1"/>
      <protection locked="0"/>
    </xf>
    <xf numFmtId="38" fontId="50" fillId="0" borderId="11" xfId="2" applyFont="1" applyFill="1" applyBorder="1" applyAlignment="1" applyProtection="1">
      <alignment horizontal="left" vertical="center" shrinkToFit="1"/>
      <protection locked="0"/>
    </xf>
    <xf numFmtId="38" fontId="50" fillId="0" borderId="48" xfId="2" applyFont="1" applyFill="1" applyBorder="1" applyAlignment="1" applyProtection="1">
      <alignment horizontal="left" vertical="center" shrinkToFit="1"/>
      <protection locked="0"/>
    </xf>
    <xf numFmtId="38" fontId="50" fillId="0" borderId="52" xfId="2" applyFont="1" applyFill="1" applyBorder="1" applyAlignment="1" applyProtection="1">
      <alignment horizontal="left" vertical="center" shrinkToFit="1"/>
      <protection locked="0"/>
    </xf>
    <xf numFmtId="0" fontId="26" fillId="0" borderId="3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38" fontId="29" fillId="2" borderId="11" xfId="2" applyFont="1" applyFill="1" applyBorder="1" applyAlignment="1">
      <alignment horizontal="center" vertical="center" shrinkToFit="1"/>
    </xf>
    <xf numFmtId="38" fontId="29" fillId="2" borderId="62" xfId="2" applyFont="1" applyFill="1" applyBorder="1" applyAlignment="1">
      <alignment horizontal="center" vertical="center" shrinkToFit="1"/>
    </xf>
    <xf numFmtId="38" fontId="29" fillId="2" borderId="37" xfId="2" applyFont="1" applyFill="1" applyBorder="1" applyAlignment="1">
      <alignment horizontal="left" vertical="center" shrinkToFit="1"/>
    </xf>
    <xf numFmtId="38" fontId="29" fillId="2" borderId="38" xfId="2" applyFont="1" applyFill="1" applyBorder="1" applyAlignment="1">
      <alignment horizontal="left" vertical="center" shrinkToFit="1"/>
    </xf>
    <xf numFmtId="38" fontId="29" fillId="2" borderId="29" xfId="2" applyFont="1" applyFill="1" applyBorder="1" applyAlignment="1">
      <alignment horizontal="left" vertical="center" shrinkToFit="1"/>
    </xf>
    <xf numFmtId="0" fontId="26" fillId="2" borderId="106" xfId="0" applyFont="1" applyFill="1" applyBorder="1" applyAlignment="1">
      <alignment horizontal="center" vertical="center" shrinkToFit="1"/>
    </xf>
    <xf numFmtId="0" fontId="26" fillId="2" borderId="68" xfId="0" applyFont="1" applyFill="1" applyBorder="1" applyAlignment="1">
      <alignment horizontal="center" vertical="center" shrinkToFit="1"/>
    </xf>
    <xf numFmtId="0" fontId="26" fillId="2" borderId="30" xfId="0" applyFont="1" applyFill="1" applyBorder="1" applyAlignment="1">
      <alignment horizontal="left" vertical="center" shrinkToFit="1"/>
    </xf>
    <xf numFmtId="0" fontId="26" fillId="2" borderId="87" xfId="0" applyFont="1" applyFill="1" applyBorder="1" applyAlignment="1">
      <alignment horizontal="left" vertical="center" shrinkToFit="1"/>
    </xf>
    <xf numFmtId="183" fontId="29" fillId="2" borderId="11" xfId="0" applyNumberFormat="1" applyFont="1" applyFill="1" applyBorder="1" applyAlignment="1">
      <alignment horizontal="left" vertical="top" wrapText="1" shrinkToFit="1"/>
    </xf>
    <xf numFmtId="183" fontId="29" fillId="2" borderId="48" xfId="0" applyNumberFormat="1" applyFont="1" applyFill="1" applyBorder="1" applyAlignment="1">
      <alignment horizontal="left" vertical="top" wrapText="1" shrinkToFit="1"/>
    </xf>
    <xf numFmtId="183" fontId="29" fillId="2" borderId="52" xfId="0" applyNumberFormat="1" applyFont="1" applyFill="1" applyBorder="1" applyAlignment="1">
      <alignment horizontal="left" vertical="top" wrapText="1" shrinkToFit="1"/>
    </xf>
    <xf numFmtId="184" fontId="26" fillId="0" borderId="55" xfId="0" applyNumberFormat="1" applyFont="1" applyBorder="1" applyAlignment="1" applyProtection="1">
      <alignment horizontal="left" vertical="center" shrinkToFit="1"/>
      <protection locked="0"/>
    </xf>
    <xf numFmtId="184" fontId="26" fillId="0" borderId="120" xfId="0" applyNumberFormat="1" applyFont="1" applyBorder="1" applyAlignment="1" applyProtection="1">
      <alignment horizontal="left" vertical="center" shrinkToFit="1"/>
      <protection locked="0"/>
    </xf>
    <xf numFmtId="184" fontId="26" fillId="0" borderId="60" xfId="0" applyNumberFormat="1" applyFont="1" applyBorder="1" applyAlignment="1" applyProtection="1">
      <alignment horizontal="left" vertical="center" shrinkToFit="1"/>
      <protection locked="0"/>
    </xf>
    <xf numFmtId="183" fontId="26" fillId="2" borderId="128" xfId="0" applyNumberFormat="1" applyFont="1" applyFill="1" applyBorder="1" applyAlignment="1">
      <alignment horizontal="left" vertical="center" shrinkToFit="1"/>
    </xf>
    <xf numFmtId="183" fontId="26" fillId="2" borderId="95" xfId="0" applyNumberFormat="1" applyFont="1" applyFill="1" applyBorder="1" applyAlignment="1">
      <alignment horizontal="left" vertical="center" shrinkToFit="1"/>
    </xf>
    <xf numFmtId="38" fontId="65" fillId="2" borderId="11" xfId="2" applyFont="1" applyFill="1" applyBorder="1" applyAlignment="1">
      <alignment horizontal="center" vertical="center" shrinkToFit="1"/>
    </xf>
    <xf numFmtId="38" fontId="65" fillId="2" borderId="62" xfId="2" applyFont="1" applyFill="1" applyBorder="1" applyAlignment="1">
      <alignment horizontal="center" vertical="center" shrinkToFit="1"/>
    </xf>
    <xf numFmtId="0" fontId="56" fillId="12" borderId="173" xfId="0" applyFont="1" applyFill="1" applyBorder="1" applyAlignment="1">
      <alignment horizontal="left" vertical="top" wrapText="1"/>
    </xf>
    <xf numFmtId="0" fontId="54" fillId="12" borderId="173" xfId="0" applyFont="1" applyFill="1" applyBorder="1" applyAlignment="1">
      <alignment horizontal="left" vertical="top" wrapText="1"/>
    </xf>
    <xf numFmtId="0" fontId="56" fillId="12" borderId="172" xfId="0" applyFont="1" applyFill="1" applyBorder="1" applyAlignment="1">
      <alignment horizontal="left" vertical="top" wrapText="1"/>
    </xf>
    <xf numFmtId="0" fontId="56" fillId="12" borderId="173" xfId="0" applyFont="1" applyFill="1" applyBorder="1" applyAlignment="1">
      <alignment horizontal="left" vertical="top"/>
    </xf>
    <xf numFmtId="0" fontId="65" fillId="6" borderId="11" xfId="0" applyFont="1" applyFill="1" applyBorder="1" applyAlignment="1" applyProtection="1">
      <alignment horizontal="left" vertical="top" wrapText="1"/>
      <protection locked="0"/>
    </xf>
    <xf numFmtId="0" fontId="65" fillId="6" borderId="48" xfId="0" applyFont="1" applyFill="1" applyBorder="1" applyAlignment="1" applyProtection="1">
      <alignment horizontal="left" vertical="top" wrapText="1"/>
      <protection locked="0"/>
    </xf>
    <xf numFmtId="0" fontId="65" fillId="6" borderId="52" xfId="0" applyFont="1" applyFill="1" applyBorder="1" applyAlignment="1" applyProtection="1">
      <alignment horizontal="left" vertical="top" wrapText="1"/>
      <protection locked="0"/>
    </xf>
    <xf numFmtId="0" fontId="69" fillId="12" borderId="173" xfId="0" applyFont="1" applyFill="1" applyBorder="1" applyAlignment="1">
      <alignment horizontal="left" vertical="top" wrapText="1"/>
    </xf>
    <xf numFmtId="0" fontId="26" fillId="0" borderId="55" xfId="0" applyFont="1" applyBorder="1" applyAlignment="1" applyProtection="1">
      <alignment horizontal="left" vertical="center" shrinkToFit="1"/>
      <protection locked="0"/>
    </xf>
    <xf numFmtId="0" fontId="26" fillId="0" borderId="120"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shrinkToFit="1"/>
      <protection locked="0"/>
    </xf>
    <xf numFmtId="183" fontId="26" fillId="2" borderId="18" xfId="0" applyNumberFormat="1" applyFont="1" applyFill="1" applyBorder="1" applyAlignment="1">
      <alignment horizontal="center" vertical="center" shrinkToFit="1"/>
    </xf>
    <xf numFmtId="184" fontId="26" fillId="2" borderId="162" xfId="0" applyNumberFormat="1" applyFont="1" applyFill="1" applyBorder="1" applyAlignment="1">
      <alignment horizontal="center" vertical="center" shrinkToFit="1"/>
    </xf>
    <xf numFmtId="184" fontId="26" fillId="2" borderId="170" xfId="0" applyNumberFormat="1" applyFont="1" applyFill="1" applyBorder="1" applyAlignment="1">
      <alignment horizontal="center" vertical="center" shrinkToFit="1"/>
    </xf>
    <xf numFmtId="38" fontId="26" fillId="2" borderId="11" xfId="2" applyFont="1" applyFill="1" applyBorder="1" applyAlignment="1">
      <alignment horizontal="center" vertical="center" shrinkToFit="1"/>
    </xf>
    <xf numFmtId="38" fontId="26" fillId="2" borderId="62" xfId="2" applyFont="1" applyFill="1" applyBorder="1" applyAlignment="1">
      <alignment horizontal="center" vertical="center" shrinkToFit="1"/>
    </xf>
    <xf numFmtId="0" fontId="29" fillId="2" borderId="79" xfId="0" applyFont="1" applyFill="1" applyBorder="1" applyAlignment="1">
      <alignment horizontal="center" vertical="center" shrinkToFit="1"/>
    </xf>
    <xf numFmtId="0" fontId="29"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6" fillId="2" borderId="19" xfId="0" applyNumberFormat="1" applyFont="1" applyFill="1" applyBorder="1" applyAlignment="1">
      <alignment horizontal="center" vertical="center" shrinkToFit="1"/>
    </xf>
    <xf numFmtId="38" fontId="26" fillId="2" borderId="123" xfId="2" applyFont="1" applyFill="1" applyBorder="1" applyAlignment="1">
      <alignment horizontal="center" vertical="center" textRotation="255" shrinkToFit="1"/>
    </xf>
    <xf numFmtId="38" fontId="26" fillId="2" borderId="31" xfId="2" applyFont="1" applyFill="1" applyBorder="1" applyAlignment="1">
      <alignment horizontal="center" vertical="center" textRotation="255" shrinkToFit="1"/>
    </xf>
    <xf numFmtId="38" fontId="26" fillId="2" borderId="33" xfId="2" applyFont="1" applyFill="1" applyBorder="1" applyAlignment="1">
      <alignment horizontal="center" vertical="center" textRotation="255" shrinkToFit="1"/>
    </xf>
    <xf numFmtId="0" fontId="50" fillId="0" borderId="32" xfId="0" applyFont="1" applyBorder="1" applyAlignment="1">
      <alignment horizontal="left" vertical="top" wrapText="1"/>
    </xf>
    <xf numFmtId="0" fontId="50" fillId="0" borderId="0" xfId="0" applyFont="1" applyAlignment="1">
      <alignment horizontal="left" vertical="top" wrapText="1"/>
    </xf>
    <xf numFmtId="0" fontId="50" fillId="0" borderId="14" xfId="0" applyFont="1" applyBorder="1" applyAlignment="1">
      <alignment horizontal="left" vertical="top" wrapText="1"/>
    </xf>
    <xf numFmtId="0" fontId="50" fillId="0" borderId="40" xfId="0" applyFont="1" applyBorder="1" applyAlignment="1">
      <alignment horizontal="left" vertical="top" wrapText="1"/>
    </xf>
    <xf numFmtId="0" fontId="50" fillId="0" borderId="57" xfId="0" applyFont="1" applyBorder="1" applyAlignment="1">
      <alignment horizontal="left" vertical="top" wrapText="1"/>
    </xf>
    <xf numFmtId="0" fontId="50" fillId="0" borderId="53" xfId="0" applyFont="1" applyBorder="1" applyAlignment="1">
      <alignment horizontal="left" vertical="top" wrapText="1"/>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50" fillId="0" borderId="37" xfId="0" applyFont="1" applyBorder="1" applyAlignment="1" applyProtection="1">
      <alignment horizontal="left" vertical="top" wrapText="1"/>
      <protection locked="0"/>
    </xf>
    <xf numFmtId="0" fontId="50" fillId="0" borderId="38" xfId="0" applyFont="1" applyBorder="1" applyAlignment="1" applyProtection="1">
      <alignment horizontal="left" vertical="top" wrapText="1"/>
      <protection locked="0"/>
    </xf>
    <xf numFmtId="0" fontId="50" fillId="0" borderId="29" xfId="0" applyFont="1" applyBorder="1" applyAlignment="1" applyProtection="1">
      <alignment horizontal="left" vertical="top" wrapText="1"/>
      <protection locked="0"/>
    </xf>
    <xf numFmtId="188" fontId="18" fillId="2" borderId="116" xfId="4" applyNumberFormat="1" applyFill="1" applyBorder="1" applyAlignment="1">
      <alignment horizontal="center" vertical="center"/>
    </xf>
    <xf numFmtId="188" fontId="18" fillId="2" borderId="108" xfId="4" applyNumberFormat="1" applyFill="1" applyBorder="1" applyAlignment="1">
      <alignment horizontal="center" vertical="center"/>
    </xf>
    <xf numFmtId="0" fontId="18" fillId="2" borderId="9" xfId="4" applyFill="1" applyBorder="1" applyAlignment="1">
      <alignment horizontal="left" vertical="center" shrinkToFit="1"/>
    </xf>
    <xf numFmtId="177" fontId="26" fillId="2" borderId="81" xfId="4" applyNumberFormat="1" applyFont="1" applyFill="1" applyBorder="1" applyAlignment="1">
      <alignment horizontal="right" vertical="top" shrinkToFit="1"/>
    </xf>
    <xf numFmtId="177" fontId="26" fillId="2" borderId="129" xfId="4" applyNumberFormat="1" applyFont="1" applyFill="1" applyBorder="1" applyAlignment="1">
      <alignment horizontal="right" vertical="top" shrinkToFit="1"/>
    </xf>
    <xf numFmtId="177" fontId="26" fillId="2" borderId="130" xfId="4" applyNumberFormat="1" applyFont="1" applyFill="1" applyBorder="1" applyAlignment="1">
      <alignment horizontal="right" vertical="top" shrinkToFit="1"/>
    </xf>
    <xf numFmtId="0" fontId="26" fillId="0" borderId="45" xfId="4" applyFont="1" applyBorder="1" applyAlignment="1" applyProtection="1">
      <alignment horizontal="left" vertical="center" shrinkToFit="1"/>
      <protection locked="0"/>
    </xf>
    <xf numFmtId="0" fontId="26" fillId="0" borderId="7" xfId="4" applyFont="1" applyBorder="1" applyAlignment="1" applyProtection="1">
      <alignment horizontal="left" vertical="center" shrinkToFit="1"/>
      <protection locked="0"/>
    </xf>
    <xf numFmtId="0" fontId="26" fillId="0" borderId="18" xfId="4" applyFont="1" applyBorder="1" applyAlignment="1" applyProtection="1">
      <alignment horizontal="left" vertical="center" shrinkToFit="1"/>
      <protection locked="0"/>
    </xf>
    <xf numFmtId="0" fontId="26" fillId="0" borderId="19" xfId="4" applyFont="1" applyBorder="1" applyAlignment="1" applyProtection="1">
      <alignment horizontal="left" vertical="center" shrinkToFit="1"/>
      <protection locked="0"/>
    </xf>
    <xf numFmtId="0" fontId="26" fillId="0" borderId="20" xfId="4" applyFont="1" applyBorder="1" applyAlignment="1" applyProtection="1">
      <alignment horizontal="left" vertical="center" shrinkToFit="1"/>
      <protection locked="0"/>
    </xf>
    <xf numFmtId="0" fontId="26" fillId="0" borderId="21" xfId="4" applyFont="1" applyBorder="1" applyAlignment="1" applyProtection="1">
      <alignment horizontal="left" vertical="center" shrinkToFit="1"/>
      <protection locked="0"/>
    </xf>
    <xf numFmtId="0" fontId="26" fillId="0" borderId="22" xfId="4" applyFont="1" applyBorder="1" applyAlignment="1" applyProtection="1">
      <alignment horizontal="left" vertical="center" shrinkToFit="1"/>
      <protection locked="0"/>
    </xf>
    <xf numFmtId="0" fontId="26" fillId="0" borderId="128" xfId="4" applyFont="1" applyBorder="1" applyAlignment="1" applyProtection="1">
      <alignment horizontal="left" vertical="center" shrinkToFit="1"/>
      <protection locked="0"/>
    </xf>
    <xf numFmtId="0" fontId="18" fillId="2" borderId="11" xfId="4" applyFill="1" applyBorder="1" applyAlignment="1">
      <alignment horizontal="left" vertical="center" shrinkToFit="1"/>
    </xf>
    <xf numFmtId="0" fontId="18" fillId="2" borderId="48" xfId="4" applyFill="1" applyBorder="1" applyAlignment="1">
      <alignment horizontal="left" vertical="center" shrinkToFit="1"/>
    </xf>
    <xf numFmtId="0" fontId="18" fillId="2" borderId="62" xfId="4" applyFill="1" applyBorder="1" applyAlignment="1">
      <alignment horizontal="left" vertical="center" shrinkToFit="1"/>
    </xf>
    <xf numFmtId="0" fontId="26" fillId="6" borderId="46" xfId="4" applyFont="1" applyFill="1" applyBorder="1" applyAlignment="1">
      <alignment horizontal="left" vertical="center"/>
    </xf>
    <xf numFmtId="0" fontId="26" fillId="6" borderId="183" xfId="4" applyFont="1" applyFill="1" applyBorder="1" applyAlignment="1">
      <alignment horizontal="left" vertical="center"/>
    </xf>
    <xf numFmtId="0" fontId="56" fillId="12" borderId="173" xfId="4" applyFont="1" applyFill="1" applyBorder="1" applyAlignment="1">
      <alignment horizontal="left" vertical="top" wrapText="1"/>
    </xf>
    <xf numFmtId="0" fontId="56" fillId="12" borderId="173" xfId="4" applyFont="1" applyFill="1" applyBorder="1" applyAlignment="1">
      <alignment horizontal="left" vertical="top"/>
    </xf>
    <xf numFmtId="0" fontId="55" fillId="12" borderId="173" xfId="4" applyFont="1" applyFill="1" applyBorder="1" applyAlignment="1">
      <alignment horizontal="left" vertical="top" wrapText="1"/>
    </xf>
    <xf numFmtId="0" fontId="19" fillId="12" borderId="173" xfId="0" applyFont="1" applyFill="1" applyBorder="1" applyAlignment="1">
      <alignment horizontal="left" vertical="top"/>
    </xf>
    <xf numFmtId="0" fontId="56" fillId="12" borderId="173" xfId="4" applyFont="1" applyFill="1" applyBorder="1" applyAlignment="1" applyProtection="1">
      <alignment horizontal="left" vertical="top" wrapText="1"/>
      <protection locked="0"/>
    </xf>
    <xf numFmtId="0" fontId="56" fillId="12" borderId="173" xfId="4" applyFont="1" applyFill="1" applyBorder="1" applyAlignment="1" applyProtection="1">
      <alignment horizontal="left" vertical="top"/>
      <protection locked="0"/>
    </xf>
    <xf numFmtId="38" fontId="18" fillId="0" borderId="30" xfId="2" applyFont="1" applyBorder="1" applyAlignment="1">
      <alignment horizontal="center" vertical="center"/>
    </xf>
    <xf numFmtId="38" fontId="18" fillId="0" borderId="87" xfId="2" applyFont="1" applyBorder="1" applyAlignment="1">
      <alignment horizontal="center" vertical="center"/>
    </xf>
    <xf numFmtId="177" fontId="26" fillId="2" borderId="133" xfId="0" applyNumberFormat="1" applyFont="1" applyFill="1" applyBorder="1" applyAlignment="1">
      <alignment horizontal="center" vertical="top" shrinkToFit="1"/>
    </xf>
    <xf numFmtId="177" fontId="26" fillId="2" borderId="134" xfId="0" applyNumberFormat="1" applyFont="1" applyFill="1" applyBorder="1" applyAlignment="1">
      <alignment horizontal="center" vertical="top" shrinkToFit="1"/>
    </xf>
    <xf numFmtId="177" fontId="26" fillId="2" borderId="180" xfId="0" applyNumberFormat="1" applyFont="1" applyFill="1" applyBorder="1" applyAlignment="1">
      <alignment horizontal="center" vertical="top" shrinkToFit="1"/>
    </xf>
    <xf numFmtId="177" fontId="26" fillId="2" borderId="81" xfId="0" applyNumberFormat="1" applyFont="1" applyFill="1" applyBorder="1" applyAlignment="1">
      <alignment horizontal="right" vertical="top" shrinkToFit="1"/>
    </xf>
    <xf numFmtId="177" fontId="26" fillId="2" borderId="129" xfId="0" applyNumberFormat="1" applyFont="1" applyFill="1" applyBorder="1" applyAlignment="1">
      <alignment horizontal="right" vertical="top" shrinkToFit="1"/>
    </xf>
    <xf numFmtId="177" fontId="26" fillId="2" borderId="29" xfId="0" applyNumberFormat="1" applyFont="1" applyFill="1" applyBorder="1" applyAlignment="1">
      <alignment horizontal="right" vertical="top" shrinkToFit="1"/>
    </xf>
    <xf numFmtId="177" fontId="26" fillId="2" borderId="14" xfId="0" applyNumberFormat="1" applyFont="1" applyFill="1" applyBorder="1" applyAlignment="1">
      <alignment horizontal="right" vertical="top" shrinkToFit="1"/>
    </xf>
    <xf numFmtId="177" fontId="26" fillId="2" borderId="16" xfId="0" applyNumberFormat="1" applyFont="1" applyFill="1" applyBorder="1" applyAlignment="1">
      <alignment horizontal="right" vertical="top" shrinkToFit="1"/>
    </xf>
    <xf numFmtId="177" fontId="26" fillId="2" borderId="130" xfId="0" applyNumberFormat="1" applyFont="1" applyFill="1" applyBorder="1" applyAlignment="1">
      <alignment horizontal="right" vertical="top" shrinkToFit="1"/>
    </xf>
    <xf numFmtId="177" fontId="26" fillId="2" borderId="131" xfId="0" applyNumberFormat="1" applyFont="1" applyFill="1" applyBorder="1" applyAlignment="1">
      <alignment horizontal="center" vertical="top" shrinkToFit="1"/>
    </xf>
    <xf numFmtId="177" fontId="26" fillId="2" borderId="132" xfId="0" applyNumberFormat="1" applyFont="1" applyFill="1" applyBorder="1" applyAlignment="1">
      <alignment horizontal="center" vertical="top" shrinkToFit="1"/>
    </xf>
    <xf numFmtId="188" fontId="0" fillId="2" borderId="169" xfId="0" applyNumberFormat="1" applyFill="1" applyBorder="1" applyAlignment="1">
      <alignment horizontal="center" vertical="center"/>
    </xf>
    <xf numFmtId="188" fontId="0" fillId="2" borderId="116" xfId="0" applyNumberFormat="1" applyFill="1" applyBorder="1" applyAlignment="1">
      <alignment horizontal="center" vertical="center"/>
    </xf>
    <xf numFmtId="0" fontId="26" fillId="0" borderId="20" xfId="0" applyFont="1" applyBorder="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0" fontId="26" fillId="0" borderId="45"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69" fillId="12" borderId="173" xfId="0" applyFont="1" applyFill="1" applyBorder="1" applyAlignment="1">
      <alignment horizontal="left" vertical="center" wrapText="1"/>
    </xf>
    <xf numFmtId="0" fontId="26" fillId="2" borderId="11" xfId="0" applyFont="1" applyFill="1" applyBorder="1" applyAlignment="1">
      <alignment horizontal="center" vertical="center" shrinkToFit="1"/>
    </xf>
    <xf numFmtId="0" fontId="26" fillId="2" borderId="48" xfId="0" applyFont="1" applyFill="1" applyBorder="1" applyAlignment="1">
      <alignment horizontal="center" vertical="center" shrinkToFit="1"/>
    </xf>
    <xf numFmtId="0" fontId="26" fillId="2" borderId="62" xfId="0" applyFont="1" applyFill="1" applyBorder="1" applyAlignment="1">
      <alignment horizontal="center" vertical="center" shrinkToFit="1"/>
    </xf>
    <xf numFmtId="14" fontId="26" fillId="2" borderId="39" xfId="0" applyNumberFormat="1" applyFont="1" applyFill="1" applyBorder="1" applyAlignment="1">
      <alignment horizontal="left" vertical="center" shrinkToFit="1"/>
    </xf>
    <xf numFmtId="14" fontId="26" fillId="2" borderId="15" xfId="0" applyNumberFormat="1" applyFont="1" applyFill="1" applyBorder="1" applyAlignment="1">
      <alignment horizontal="left" vertical="center" shrinkToFit="1"/>
    </xf>
    <xf numFmtId="14" fontId="26" fillId="2" borderId="71" xfId="0" applyNumberFormat="1" applyFont="1" applyFill="1" applyBorder="1" applyAlignment="1">
      <alignment horizontal="left" vertical="center" shrinkToFit="1"/>
    </xf>
    <xf numFmtId="0" fontId="26" fillId="2" borderId="2" xfId="4" applyFont="1" applyFill="1" applyBorder="1" applyAlignment="1">
      <alignment horizontal="left" vertical="center"/>
    </xf>
    <xf numFmtId="0" fontId="26" fillId="2" borderId="96" xfId="4" applyFont="1" applyFill="1" applyBorder="1" applyAlignment="1">
      <alignment horizontal="left" vertical="center"/>
    </xf>
    <xf numFmtId="0" fontId="26" fillId="2" borderId="3" xfId="4" applyFont="1" applyFill="1" applyBorder="1" applyAlignment="1">
      <alignment horizontal="left" vertical="center"/>
    </xf>
    <xf numFmtId="0" fontId="26" fillId="2" borderId="97" xfId="4" applyFont="1" applyFill="1" applyBorder="1" applyAlignment="1">
      <alignment horizontal="left" vertical="center"/>
    </xf>
    <xf numFmtId="0" fontId="26" fillId="2" borderId="94" xfId="4" applyFont="1" applyFill="1" applyBorder="1" applyAlignment="1">
      <alignment horizontal="left" vertical="center"/>
    </xf>
    <xf numFmtId="0" fontId="26" fillId="2" borderId="98" xfId="4" applyFont="1" applyFill="1" applyBorder="1" applyAlignment="1">
      <alignment horizontal="left" vertical="center"/>
    </xf>
    <xf numFmtId="177" fontId="26" fillId="2" borderId="11" xfId="0" applyNumberFormat="1" applyFont="1" applyFill="1" applyBorder="1" applyAlignment="1">
      <alignment horizontal="left" vertical="center" shrinkToFit="1"/>
    </xf>
    <xf numFmtId="177" fontId="26" fillId="2" borderId="48" xfId="0" applyNumberFormat="1" applyFont="1" applyFill="1" applyBorder="1" applyAlignment="1">
      <alignment horizontal="left" vertical="center" shrinkToFit="1"/>
    </xf>
    <xf numFmtId="177" fontId="26" fillId="2" borderId="62" xfId="0" applyNumberFormat="1" applyFont="1" applyFill="1" applyBorder="1" applyAlignment="1">
      <alignment horizontal="left" vertical="center" shrinkToFit="1"/>
    </xf>
    <xf numFmtId="0" fontId="26" fillId="2" borderId="11" xfId="0" applyFont="1" applyFill="1" applyBorder="1" applyAlignment="1">
      <alignment horizontal="left" vertical="center" shrinkToFit="1"/>
    </xf>
    <xf numFmtId="0" fontId="26" fillId="2" borderId="48" xfId="0" applyFont="1" applyFill="1" applyBorder="1" applyAlignment="1">
      <alignment horizontal="left" vertical="center" shrinkToFit="1"/>
    </xf>
    <xf numFmtId="0" fontId="26" fillId="2" borderId="62" xfId="0" applyFont="1" applyFill="1" applyBorder="1" applyAlignment="1">
      <alignment horizontal="left" vertical="center" shrinkToFit="1"/>
    </xf>
    <xf numFmtId="0" fontId="26" fillId="4" borderId="26" xfId="4" applyFont="1" applyFill="1" applyBorder="1" applyAlignment="1">
      <alignment horizontal="center" vertical="center"/>
    </xf>
    <xf numFmtId="0" fontId="26" fillId="4" borderId="59" xfId="4" applyFont="1" applyFill="1" applyBorder="1" applyAlignment="1">
      <alignment horizontal="center" vertical="center"/>
    </xf>
    <xf numFmtId="0" fontId="26" fillId="4" borderId="5" xfId="4" applyFont="1" applyFill="1" applyBorder="1" applyAlignment="1">
      <alignment horizontal="left" vertical="center"/>
    </xf>
    <xf numFmtId="0" fontId="26" fillId="4" borderId="125" xfId="4" applyFont="1" applyFill="1" applyBorder="1" applyAlignment="1">
      <alignment horizontal="left" vertical="center"/>
    </xf>
    <xf numFmtId="177" fontId="0" fillId="3" borderId="135" xfId="0" applyNumberFormat="1" applyFill="1" applyBorder="1" applyAlignment="1">
      <alignment horizontal="center" vertical="center" wrapText="1" shrinkToFit="1"/>
    </xf>
    <xf numFmtId="177" fontId="0" fillId="3" borderId="136" xfId="0" applyNumberFormat="1" applyFill="1" applyBorder="1" applyAlignment="1">
      <alignment horizontal="center" vertical="center" wrapText="1" shrinkToFit="1"/>
    </xf>
    <xf numFmtId="0" fontId="26" fillId="3" borderId="80" xfId="0" applyFont="1" applyFill="1" applyBorder="1" applyAlignment="1">
      <alignment horizontal="center" vertical="center" shrinkToFit="1"/>
    </xf>
    <xf numFmtId="0" fontId="26" fillId="3" borderId="85" xfId="0" applyFont="1" applyFill="1" applyBorder="1" applyAlignment="1">
      <alignment horizontal="center" vertical="center" shrinkToFit="1"/>
    </xf>
    <xf numFmtId="0" fontId="26" fillId="0" borderId="20"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45" xfId="0" applyFont="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6" fillId="0" borderId="18"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69" fillId="12" borderId="171" xfId="5" applyFont="1" applyFill="1" applyBorder="1" applyAlignment="1">
      <alignment horizontal="left" vertical="top" wrapText="1" shrinkToFit="1"/>
    </xf>
    <xf numFmtId="0" fontId="69" fillId="12" borderId="173" xfId="5" applyFont="1" applyFill="1" applyBorder="1" applyAlignment="1">
      <alignment horizontal="left" vertical="top" wrapText="1" shrinkToFit="1"/>
    </xf>
    <xf numFmtId="0" fontId="69" fillId="12" borderId="172" xfId="5" applyFont="1" applyFill="1" applyBorder="1" applyAlignment="1">
      <alignment horizontal="left" vertical="top" wrapText="1" shrinkToFit="1"/>
    </xf>
    <xf numFmtId="0" fontId="9" fillId="6" borderId="9" xfId="7" applyFont="1" applyFill="1" applyBorder="1" applyAlignment="1">
      <alignment horizontal="left" vertical="center" shrinkToFit="1"/>
    </xf>
    <xf numFmtId="177" fontId="16" fillId="6" borderId="27" xfId="7" applyNumberFormat="1" applyFont="1" applyFill="1" applyBorder="1" applyAlignment="1">
      <alignment horizontal="center" vertical="center" wrapText="1"/>
    </xf>
    <xf numFmtId="0" fontId="47" fillId="6" borderId="28" xfId="5" applyFont="1" applyFill="1" applyBorder="1" applyAlignment="1">
      <alignment vertical="center"/>
    </xf>
    <xf numFmtId="188" fontId="21" fillId="2" borderId="9" xfId="5" applyNumberFormat="1" applyFill="1" applyBorder="1" applyAlignment="1">
      <alignment horizontal="center"/>
    </xf>
    <xf numFmtId="4" fontId="9" fillId="6" borderId="11" xfId="7" applyNumberFormat="1" applyFont="1" applyFill="1" applyBorder="1" applyAlignment="1">
      <alignment horizontal="center" vertical="center" shrinkToFit="1"/>
    </xf>
    <xf numFmtId="4" fontId="9" fillId="6" borderId="62" xfId="7" applyNumberFormat="1" applyFont="1" applyFill="1" applyBorder="1" applyAlignment="1">
      <alignment horizontal="center" vertical="center" shrinkToFit="1"/>
    </xf>
    <xf numFmtId="4" fontId="16" fillId="6" borderId="11" xfId="7" applyNumberFormat="1" applyFont="1" applyFill="1" applyBorder="1" applyAlignment="1">
      <alignment horizontal="center" vertical="center" shrinkToFit="1"/>
    </xf>
    <xf numFmtId="4" fontId="16" fillId="6" borderId="48" xfId="7" applyNumberFormat="1" applyFont="1" applyFill="1" applyBorder="1" applyAlignment="1">
      <alignment horizontal="center" vertical="center" shrinkToFit="1"/>
    </xf>
    <xf numFmtId="4" fontId="16" fillId="6" borderId="62" xfId="7" applyNumberFormat="1" applyFont="1" applyFill="1" applyBorder="1" applyAlignment="1">
      <alignment horizontal="center" vertical="center" shrinkToFit="1"/>
    </xf>
    <xf numFmtId="0" fontId="21" fillId="2" borderId="11" xfId="5" applyFill="1" applyBorder="1" applyAlignment="1">
      <alignment horizontal="center"/>
    </xf>
    <xf numFmtId="0" fontId="21" fillId="2" borderId="62" xfId="5" applyFill="1" applyBorder="1" applyAlignment="1">
      <alignment horizontal="center"/>
    </xf>
    <xf numFmtId="177" fontId="16" fillId="6" borderId="17" xfId="7" applyNumberFormat="1" applyFont="1" applyFill="1" applyBorder="1" applyAlignment="1">
      <alignment horizontal="center" vertical="center" wrapText="1" shrinkToFit="1"/>
    </xf>
    <xf numFmtId="0" fontId="47" fillId="6" borderId="28" xfId="5" applyFont="1" applyFill="1" applyBorder="1" applyAlignment="1">
      <alignment vertical="center" shrinkToFit="1"/>
    </xf>
    <xf numFmtId="0" fontId="16" fillId="6" borderId="11" xfId="7" applyFont="1" applyFill="1" applyBorder="1" applyAlignment="1" applyProtection="1">
      <alignment horizontal="left" vertical="center" shrinkToFit="1"/>
      <protection locked="0"/>
    </xf>
    <xf numFmtId="0" fontId="16" fillId="6" borderId="48" xfId="7" applyFont="1" applyFill="1" applyBorder="1" applyAlignment="1" applyProtection="1">
      <alignment horizontal="left" vertical="center" shrinkToFit="1"/>
      <protection locked="0"/>
    </xf>
    <xf numFmtId="0" fontId="16" fillId="6" borderId="62" xfId="7" applyFont="1" applyFill="1" applyBorder="1" applyAlignment="1" applyProtection="1">
      <alignment horizontal="left" vertical="center" shrinkToFit="1"/>
      <protection locked="0"/>
    </xf>
    <xf numFmtId="0" fontId="58" fillId="6" borderId="11" xfId="5" applyFont="1" applyFill="1" applyBorder="1" applyAlignment="1" applyProtection="1">
      <alignment horizontal="left" vertical="center" shrinkToFit="1"/>
      <protection locked="0"/>
    </xf>
    <xf numFmtId="0" fontId="58" fillId="6" borderId="48" xfId="5" applyFont="1" applyFill="1" applyBorder="1" applyAlignment="1" applyProtection="1">
      <alignment horizontal="left" vertical="center" shrinkToFit="1"/>
      <protection locked="0"/>
    </xf>
    <xf numFmtId="0" fontId="58" fillId="6" borderId="62" xfId="5" applyFont="1" applyFill="1" applyBorder="1" applyAlignment="1" applyProtection="1">
      <alignment horizontal="left" vertical="center" shrinkToFit="1"/>
      <protection locked="0"/>
    </xf>
    <xf numFmtId="188" fontId="21" fillId="2" borderId="11" xfId="5" applyNumberFormat="1" applyFill="1" applyBorder="1" applyAlignment="1">
      <alignment horizontal="center" shrinkToFit="1"/>
    </xf>
    <xf numFmtId="188" fontId="21" fillId="2" borderId="48" xfId="5" applyNumberFormat="1" applyFill="1" applyBorder="1" applyAlignment="1">
      <alignment horizontal="center" shrinkToFit="1"/>
    </xf>
    <xf numFmtId="188" fontId="21" fillId="2" borderId="62" xfId="5" applyNumberFormat="1" applyFill="1" applyBorder="1" applyAlignment="1">
      <alignment horizontal="center" shrinkToFit="1"/>
    </xf>
    <xf numFmtId="0" fontId="30" fillId="0" borderId="0" xfId="0" applyFont="1" applyAlignment="1">
      <alignment horizontal="center" vertical="center"/>
    </xf>
    <xf numFmtId="0" fontId="26" fillId="2" borderId="47"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36" xfId="0" applyFont="1" applyFill="1" applyBorder="1" applyAlignment="1">
      <alignment horizontal="left" vertical="center" shrinkToFit="1"/>
    </xf>
    <xf numFmtId="0" fontId="26" fillId="2" borderId="160" xfId="0" applyFont="1" applyFill="1" applyBorder="1" applyAlignment="1">
      <alignment horizontal="center" vertical="center"/>
    </xf>
    <xf numFmtId="0" fontId="26" fillId="2" borderId="63" xfId="0" applyFont="1" applyFill="1" applyBorder="1" applyAlignment="1">
      <alignment horizontal="center" vertical="center"/>
    </xf>
    <xf numFmtId="0" fontId="26" fillId="2" borderId="76" xfId="0" applyFont="1" applyFill="1" applyBorder="1" applyAlignment="1">
      <alignment horizontal="left" vertical="center"/>
    </xf>
    <xf numFmtId="0" fontId="26" fillId="2" borderId="43" xfId="0" applyFont="1" applyFill="1" applyBorder="1" applyAlignment="1">
      <alignment horizontal="left" vertical="center"/>
    </xf>
    <xf numFmtId="0" fontId="26" fillId="2" borderId="123"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124" xfId="0" applyFont="1" applyFill="1" applyBorder="1" applyAlignment="1">
      <alignment horizontal="center" vertical="center"/>
    </xf>
    <xf numFmtId="0" fontId="26" fillId="2" borderId="71"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18"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8" xfId="0" applyFont="1" applyFill="1" applyBorder="1" applyAlignment="1">
      <alignment horizontal="center" vertical="center"/>
    </xf>
    <xf numFmtId="182" fontId="26" fillId="2" borderId="20" xfId="0" applyNumberFormat="1" applyFont="1" applyFill="1" applyBorder="1" applyAlignment="1">
      <alignment horizontal="center" vertical="center" shrinkToFit="1"/>
    </xf>
    <xf numFmtId="182" fontId="26" fillId="2" borderId="90" xfId="0" applyNumberFormat="1" applyFont="1" applyFill="1" applyBorder="1" applyAlignment="1">
      <alignment horizontal="center" vertical="center" shrinkToFit="1"/>
    </xf>
    <xf numFmtId="182" fontId="26" fillId="2" borderId="21" xfId="0" applyNumberFormat="1" applyFont="1" applyFill="1" applyBorder="1" applyAlignment="1">
      <alignment horizontal="center" vertical="center" shrinkToFit="1"/>
    </xf>
    <xf numFmtId="0" fontId="26" fillId="2" borderId="31" xfId="0" applyFont="1" applyFill="1" applyBorder="1" applyAlignment="1">
      <alignment horizontal="center" vertical="center"/>
    </xf>
    <xf numFmtId="0" fontId="26" fillId="2" borderId="75"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79" xfId="0" applyFont="1" applyFill="1" applyBorder="1" applyAlignment="1">
      <alignment horizontal="center" vertical="center"/>
    </xf>
    <xf numFmtId="0" fontId="26" fillId="0" borderId="3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3" xfId="0" applyFont="1" applyBorder="1" applyAlignment="1">
      <alignment horizontal="center" vertical="center" wrapText="1"/>
    </xf>
    <xf numFmtId="0" fontId="26" fillId="2" borderId="78"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48" xfId="0" applyFont="1" applyFill="1" applyBorder="1" applyAlignment="1">
      <alignment horizontal="left" vertical="center"/>
    </xf>
    <xf numFmtId="0" fontId="21" fillId="0" borderId="48" xfId="0" applyFont="1" applyBorder="1" applyAlignment="1">
      <alignment horizontal="left" vertical="center" shrinkToFit="1"/>
    </xf>
    <xf numFmtId="0" fontId="21" fillId="2" borderId="123"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75" xfId="0" applyFont="1" applyFill="1" applyBorder="1" applyAlignment="1">
      <alignment horizontal="center" vertical="center" shrinkToFit="1"/>
    </xf>
    <xf numFmtId="0" fontId="21" fillId="2" borderId="124"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6" fillId="6" borderId="58" xfId="0" applyFont="1" applyFill="1" applyBorder="1" applyAlignment="1">
      <alignment horizontal="left" vertical="center" shrinkToFit="1"/>
    </xf>
    <xf numFmtId="0" fontId="26" fillId="0" borderId="24" xfId="0" applyFont="1" applyBorder="1" applyAlignment="1">
      <alignment horizontal="left" vertical="center" shrinkToFit="1"/>
    </xf>
    <xf numFmtId="0" fontId="26" fillId="0" borderId="182" xfId="0" applyFont="1" applyBorder="1" applyAlignment="1">
      <alignment horizontal="left" vertical="center" shrinkToFit="1"/>
    </xf>
    <xf numFmtId="0" fontId="26" fillId="0" borderId="74" xfId="0" applyFont="1" applyBorder="1" applyAlignment="1">
      <alignment horizontal="left" vertical="center" shrinkToFit="1"/>
    </xf>
    <xf numFmtId="0" fontId="26" fillId="0" borderId="50" xfId="0" applyFont="1" applyBorder="1" applyAlignment="1">
      <alignment horizontal="left" vertical="center" shrinkToFit="1"/>
    </xf>
    <xf numFmtId="0" fontId="0" fillId="0" borderId="0" xfId="0" applyAlignment="1">
      <alignment horizontal="left" vertical="center" wrapText="1"/>
    </xf>
    <xf numFmtId="0" fontId="74" fillId="0" borderId="0" xfId="0" applyFont="1" applyAlignment="1">
      <alignment horizontal="center" vertical="center"/>
    </xf>
    <xf numFmtId="182" fontId="27" fillId="0" borderId="0" xfId="0" applyNumberFormat="1" applyFont="1" applyAlignment="1">
      <alignment horizontal="center" vertical="center"/>
    </xf>
    <xf numFmtId="0" fontId="27" fillId="0" borderId="0" xfId="0" applyFont="1" applyAlignment="1">
      <alignment horizontal="left" vertical="center" shrinkToFit="1"/>
    </xf>
    <xf numFmtId="38" fontId="26" fillId="0" borderId="0" xfId="2" applyFont="1" applyAlignment="1">
      <alignment horizontal="center" vertical="center"/>
    </xf>
    <xf numFmtId="182" fontId="27" fillId="0" borderId="0" xfId="0" applyNumberFormat="1" applyFont="1" applyAlignment="1">
      <alignment horizontal="center" vertical="center" shrinkToFit="1"/>
    </xf>
    <xf numFmtId="0" fontId="27" fillId="0" borderId="0" xfId="0" applyFont="1" applyAlignment="1">
      <alignment horizontal="left" vertical="center"/>
    </xf>
    <xf numFmtId="0" fontId="22" fillId="0" borderId="0" xfId="0" applyFont="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xf>
    <xf numFmtId="0" fontId="26" fillId="0" borderId="24" xfId="0" applyFont="1" applyBorder="1" applyAlignment="1">
      <alignment horizontal="left" vertical="center"/>
    </xf>
    <xf numFmtId="38" fontId="26" fillId="0" borderId="24" xfId="2" applyFont="1" applyBorder="1" applyAlignment="1">
      <alignment horizontal="left" vertical="center"/>
    </xf>
  </cellXfs>
  <cellStyles count="13">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_「神様からひと言」（予実算）" xfId="6" xr:uid="{00000000-0005-0000-0000-000007000000}"/>
    <cellStyle name="標準_new実行予算" xfId="7" xr:uid="{00000000-0005-0000-0000-00000800000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4"/>
    </tableStyle>
    <tableStyle name="ピボットテーブル スタイル 1" table="0" count="2" xr9:uid="{00000000-0011-0000-FFFF-FFFF01000000}">
      <tableStyleElement type="wholeTable" dxfId="13"/>
      <tableStyleElement type="headerRow" dxfId="12"/>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134056"/>
          <a:ext cx="1023257" cy="256853"/>
          <a:chOff x="123825" y="10567512"/>
          <a:chExt cx="1032646" cy="294991"/>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82"/>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219075</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219075</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361950</xdr:colOff>
          <xdr:row>27</xdr:row>
          <xdr:rowOff>238125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3381374</xdr:colOff>
      <xdr:row>117</xdr:row>
      <xdr:rowOff>222383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2715874" cy="27531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81962"/>
              <a:ext cx="1021554" cy="256901"/>
              <a:chOff x="123804" y="10567148"/>
              <a:chExt cx="1032618" cy="295035"/>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4" y="10567148"/>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49" y="10576762"/>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85725</xdr:colOff>
          <xdr:row>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200025</xdr:rowOff>
        </xdr:from>
        <xdr:to>
          <xdr:col>2</xdr:col>
          <xdr:colOff>85725</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3405186</xdr:colOff>
      <xdr:row>119</xdr:row>
      <xdr:rowOff>52294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12715874" cy="27531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651125"/>
              <a:ext cx="1028700" cy="256846"/>
              <a:chOff x="123790" y="10567775"/>
              <a:chExt cx="1032622" cy="294886"/>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790" y="10567775"/>
                <a:ext cx="30770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38" y="10577240"/>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209550</xdr:rowOff>
        </xdr:from>
        <xdr:to>
          <xdr:col>2</xdr:col>
          <xdr:colOff>314325</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314325</xdr:colOff>
          <xdr:row>37</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219075</xdr:rowOff>
        </xdr:from>
        <xdr:to>
          <xdr:col>3</xdr:col>
          <xdr:colOff>276225</xdr:colOff>
          <xdr:row>35</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219075</xdr:rowOff>
        </xdr:from>
        <xdr:to>
          <xdr:col>3</xdr:col>
          <xdr:colOff>285750</xdr:colOff>
          <xdr:row>36</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3390899</xdr:colOff>
      <xdr:row>112</xdr:row>
      <xdr:rowOff>138019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12715874" cy="27531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682624</xdr:colOff>
      <xdr:row>110</xdr:row>
      <xdr:rowOff>84044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12557124" cy="27531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このシートを編集しないでください。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A3" sqref="A3:J3"/>
    </sheetView>
  </sheetViews>
  <sheetFormatPr defaultColWidth="9" defaultRowHeight="18.75"/>
  <cols>
    <col min="1" max="2" width="4.875" style="70" customWidth="1"/>
    <col min="3" max="3" width="4.25" style="70" customWidth="1"/>
    <col min="4" max="4" width="16.25" style="70" customWidth="1"/>
    <col min="5" max="5" width="7.5" style="70" customWidth="1"/>
    <col min="6" max="7" width="6.875" style="70" customWidth="1"/>
    <col min="8" max="8" width="1.75" style="70" customWidth="1"/>
    <col min="9" max="9" width="2.625" style="70" customWidth="1"/>
    <col min="10" max="10" width="4.375" style="70" customWidth="1"/>
    <col min="11" max="11" width="4.875" style="70" customWidth="1"/>
    <col min="12" max="12" width="8.625" style="70" customWidth="1"/>
    <col min="13" max="13" width="16.75" style="70" customWidth="1"/>
    <col min="14" max="14" width="19.5" style="70" customWidth="1"/>
    <col min="15" max="15" width="12.375" style="70" hidden="1" customWidth="1"/>
    <col min="16" max="16" width="102.125" style="70" hidden="1" customWidth="1"/>
    <col min="17" max="16384" width="9" style="70"/>
  </cols>
  <sheetData>
    <row r="1" spans="1:18" ht="25.5" customHeight="1">
      <c r="A1" s="713" t="s">
        <v>440</v>
      </c>
      <c r="B1" s="713"/>
      <c r="C1" s="713"/>
      <c r="D1" s="713"/>
      <c r="E1" s="713"/>
      <c r="F1" s="713"/>
      <c r="G1" s="713"/>
      <c r="H1" s="713"/>
      <c r="I1" s="713"/>
      <c r="J1" s="713"/>
      <c r="K1" s="713"/>
      <c r="L1" s="713"/>
      <c r="M1" s="713"/>
      <c r="N1" s="713"/>
      <c r="O1" s="69"/>
      <c r="P1" s="714"/>
      <c r="Q1" s="714"/>
    </row>
    <row r="2" spans="1:18" ht="19.5" customHeight="1">
      <c r="A2" s="715" t="s">
        <v>253</v>
      </c>
      <c r="B2" s="715"/>
      <c r="C2" s="716">
        <f>IF(総表!$C$10=総表!$N$3,総表!$C$27,IF(総表!$C$10=総表!$N$4,総表!$C$27,IF(総表!$C$10=総表!$N$5,総表!$C$27,IF(総表!$C$10=総表!$N$6,総表!$C$27,""))))</f>
        <v>0</v>
      </c>
      <c r="D2" s="716"/>
      <c r="E2" s="716"/>
      <c r="F2" s="716"/>
      <c r="G2" s="716"/>
      <c r="H2" s="716"/>
      <c r="I2" s="716"/>
      <c r="J2" s="716"/>
      <c r="K2" s="716"/>
      <c r="L2" s="716"/>
      <c r="M2" s="716"/>
      <c r="N2" s="716"/>
      <c r="O2" s="71"/>
      <c r="P2" s="717"/>
      <c r="Q2" s="717"/>
    </row>
    <row r="3" spans="1:18" ht="19.5" customHeight="1">
      <c r="A3" s="715" t="s">
        <v>254</v>
      </c>
      <c r="B3" s="715"/>
      <c r="C3" s="716">
        <f>IF(総表!$C$10=総表!$N$3,総表!$C$15,IF(総表!$C$10=総表!$N$4,総表!$C$15,IF(総表!$C$10=総表!$N$5,総表!$C$15,IF(総表!$C$10=総表!$N$6,総表!$C$15,""))))</f>
        <v>0</v>
      </c>
      <c r="D3" s="716"/>
      <c r="E3" s="716"/>
      <c r="F3" s="716"/>
      <c r="G3" s="716"/>
      <c r="H3" s="716"/>
      <c r="I3" s="716"/>
      <c r="J3" s="716"/>
      <c r="K3" s="716"/>
      <c r="L3" s="716"/>
      <c r="M3" s="716"/>
      <c r="N3" s="716"/>
      <c r="O3" s="71"/>
      <c r="P3" s="717"/>
      <c r="Q3" s="717"/>
    </row>
    <row r="4" spans="1:18" ht="7.5" customHeight="1">
      <c r="A4" s="72"/>
      <c r="B4" s="72"/>
      <c r="C4" s="72"/>
      <c r="D4" s="72"/>
      <c r="E4" s="72"/>
      <c r="F4" s="72"/>
      <c r="G4" s="72"/>
      <c r="H4" s="72"/>
      <c r="I4" s="72"/>
      <c r="J4" s="72"/>
      <c r="K4" s="72"/>
      <c r="L4" s="72"/>
      <c r="M4" s="72"/>
      <c r="N4" s="72"/>
      <c r="O4" s="72"/>
      <c r="P4" s="73"/>
    </row>
    <row r="5" spans="1:18" ht="21.75" customHeight="1">
      <c r="A5" s="74" t="s">
        <v>255</v>
      </c>
      <c r="B5" s="75"/>
      <c r="C5" s="75"/>
      <c r="D5" s="75"/>
      <c r="E5" s="75"/>
      <c r="F5" s="75"/>
      <c r="G5" s="75"/>
      <c r="H5" s="76"/>
      <c r="I5" s="77" t="s">
        <v>256</v>
      </c>
      <c r="J5" s="78"/>
      <c r="K5" s="78"/>
      <c r="L5" s="78"/>
      <c r="M5" s="78"/>
      <c r="N5" s="79"/>
      <c r="O5" s="80" t="s">
        <v>257</v>
      </c>
      <c r="P5" s="81" t="s">
        <v>258</v>
      </c>
    </row>
    <row r="6" spans="1:18" ht="18.75" customHeight="1">
      <c r="A6" s="82"/>
      <c r="B6" s="83" t="s">
        <v>259</v>
      </c>
      <c r="C6" s="83"/>
      <c r="D6" s="83"/>
      <c r="E6" s="83"/>
      <c r="F6" s="83"/>
      <c r="G6" s="83"/>
      <c r="H6" s="84"/>
      <c r="I6" s="85"/>
      <c r="J6" s="86" t="s">
        <v>260</v>
      </c>
      <c r="K6" s="86"/>
      <c r="L6" s="86"/>
      <c r="M6" s="86"/>
      <c r="N6" s="87"/>
      <c r="O6" s="70" t="s">
        <v>261</v>
      </c>
      <c r="P6" s="81" t="s">
        <v>262</v>
      </c>
    </row>
    <row r="7" spans="1:18" ht="18.75" customHeight="1">
      <c r="A7" s="85"/>
      <c r="B7" s="83" t="s">
        <v>263</v>
      </c>
      <c r="C7" s="86"/>
      <c r="D7" s="86"/>
      <c r="E7" s="86"/>
      <c r="F7" s="86"/>
      <c r="G7" s="86"/>
      <c r="H7" s="87"/>
      <c r="I7" s="85"/>
      <c r="J7" s="86"/>
      <c r="K7" s="86" t="s">
        <v>264</v>
      </c>
      <c r="L7" s="86"/>
      <c r="M7" s="86"/>
      <c r="N7" s="87"/>
      <c r="O7" s="70" t="s">
        <v>265</v>
      </c>
      <c r="P7" s="81" t="s">
        <v>266</v>
      </c>
    </row>
    <row r="8" spans="1:18" ht="18.75" customHeight="1">
      <c r="A8" s="85"/>
      <c r="B8" s="88" t="s">
        <v>267</v>
      </c>
      <c r="C8" s="89"/>
      <c r="D8" s="89"/>
      <c r="E8" s="89"/>
      <c r="F8" s="89"/>
      <c r="G8" s="89"/>
      <c r="H8" s="90"/>
      <c r="I8" s="91"/>
      <c r="J8" s="86"/>
      <c r="K8" s="88"/>
      <c r="L8" s="92" t="s">
        <v>268</v>
      </c>
      <c r="M8" s="92"/>
      <c r="N8" s="93"/>
      <c r="O8" s="70" t="s">
        <v>269</v>
      </c>
      <c r="P8" s="81" t="s">
        <v>270</v>
      </c>
    </row>
    <row r="9" spans="1:18" ht="18.75" customHeight="1">
      <c r="A9" s="85"/>
      <c r="B9" s="86"/>
      <c r="C9" s="692"/>
      <c r="D9" s="692"/>
      <c r="E9" s="94"/>
      <c r="F9" s="95"/>
      <c r="G9" s="95"/>
      <c r="H9" s="96"/>
      <c r="I9" s="85"/>
      <c r="J9" s="86"/>
      <c r="K9" s="97"/>
      <c r="L9" s="718" t="s">
        <v>271</v>
      </c>
      <c r="M9" s="718"/>
      <c r="N9" s="719"/>
      <c r="O9" s="70" t="s">
        <v>272</v>
      </c>
      <c r="P9" s="81" t="s">
        <v>273</v>
      </c>
    </row>
    <row r="10" spans="1:18" ht="18.75" customHeight="1">
      <c r="A10" s="85"/>
      <c r="B10" s="86"/>
      <c r="C10" s="692" t="s">
        <v>274</v>
      </c>
      <c r="D10" s="692"/>
      <c r="E10" s="95"/>
      <c r="F10" s="95"/>
      <c r="G10" s="95"/>
      <c r="H10" s="96"/>
      <c r="I10" s="85"/>
      <c r="J10" s="86"/>
      <c r="K10" s="86" t="s">
        <v>275</v>
      </c>
      <c r="L10" s="86"/>
      <c r="M10" s="98"/>
      <c r="N10" s="99"/>
      <c r="O10" s="70" t="s">
        <v>276</v>
      </c>
      <c r="P10" s="81" t="s">
        <v>277</v>
      </c>
    </row>
    <row r="11" spans="1:18" ht="18.75" customHeight="1">
      <c r="A11" s="85"/>
      <c r="B11" s="86"/>
      <c r="C11" s="692" t="s">
        <v>278</v>
      </c>
      <c r="D11" s="692"/>
      <c r="E11" s="95"/>
      <c r="F11" s="95"/>
      <c r="G11" s="95"/>
      <c r="H11" s="96"/>
      <c r="I11" s="85"/>
      <c r="K11" s="86"/>
      <c r="L11" s="710" t="s">
        <v>441</v>
      </c>
      <c r="M11" s="710"/>
      <c r="N11" s="711"/>
      <c r="O11" s="70" t="s">
        <v>279</v>
      </c>
      <c r="P11" s="81" t="s">
        <v>280</v>
      </c>
    </row>
    <row r="12" spans="1:18" ht="18.75" customHeight="1">
      <c r="A12" s="85"/>
      <c r="B12" s="86"/>
      <c r="C12" s="692" t="s">
        <v>354</v>
      </c>
      <c r="D12" s="692"/>
      <c r="E12" s="692"/>
      <c r="F12" s="95"/>
      <c r="G12" s="95"/>
      <c r="H12" s="96"/>
      <c r="I12" s="85"/>
      <c r="K12" s="86"/>
      <c r="L12" s="710" t="s">
        <v>281</v>
      </c>
      <c r="M12" s="710"/>
      <c r="N12" s="711"/>
      <c r="O12" s="70" t="s">
        <v>282</v>
      </c>
      <c r="P12" s="81" t="s">
        <v>283</v>
      </c>
    </row>
    <row r="13" spans="1:18" ht="18.75" customHeight="1">
      <c r="A13" s="85"/>
      <c r="B13" s="86"/>
      <c r="C13" s="692" t="s">
        <v>355</v>
      </c>
      <c r="D13" s="692"/>
      <c r="E13" s="692"/>
      <c r="F13" s="95"/>
      <c r="G13" s="95"/>
      <c r="H13" s="96"/>
      <c r="I13" s="85"/>
      <c r="K13" s="86"/>
      <c r="L13" s="710" t="s">
        <v>285</v>
      </c>
      <c r="M13" s="710"/>
      <c r="N13" s="711"/>
      <c r="O13" s="86"/>
      <c r="P13" s="81" t="s">
        <v>286</v>
      </c>
    </row>
    <row r="14" spans="1:18" ht="18.75" customHeight="1">
      <c r="A14" s="85"/>
      <c r="B14" s="86"/>
      <c r="C14" s="692" t="s">
        <v>284</v>
      </c>
      <c r="D14" s="692"/>
      <c r="E14" s="692"/>
      <c r="F14" s="95"/>
      <c r="G14" s="95"/>
      <c r="H14" s="96"/>
      <c r="I14" s="85"/>
      <c r="K14" s="86"/>
      <c r="L14" s="710" t="s">
        <v>288</v>
      </c>
      <c r="M14" s="710"/>
      <c r="N14" s="711"/>
      <c r="O14" s="86"/>
      <c r="P14" s="81" t="s">
        <v>289</v>
      </c>
    </row>
    <row r="15" spans="1:18" ht="18.75" customHeight="1">
      <c r="A15" s="85"/>
      <c r="B15" s="86"/>
      <c r="C15" s="692" t="s">
        <v>287</v>
      </c>
      <c r="D15" s="692"/>
      <c r="E15" s="94"/>
      <c r="F15" s="95"/>
      <c r="G15" s="95"/>
      <c r="H15" s="96"/>
      <c r="I15" s="85"/>
      <c r="K15" s="86"/>
      <c r="L15" s="710" t="s">
        <v>291</v>
      </c>
      <c r="M15" s="710"/>
      <c r="N15" s="711"/>
      <c r="O15" s="86"/>
      <c r="P15" s="81" t="s">
        <v>292</v>
      </c>
    </row>
    <row r="16" spans="1:18" ht="18.75" customHeight="1">
      <c r="A16" s="85"/>
      <c r="B16" s="86"/>
      <c r="C16" s="692" t="s">
        <v>293</v>
      </c>
      <c r="D16" s="692"/>
      <c r="E16" s="692"/>
      <c r="F16" s="95"/>
      <c r="G16" s="95"/>
      <c r="H16" s="96"/>
      <c r="I16" s="85"/>
      <c r="J16" s="86"/>
      <c r="K16" s="86"/>
      <c r="L16" s="710" t="s">
        <v>294</v>
      </c>
      <c r="M16" s="710"/>
      <c r="N16" s="711"/>
      <c r="O16" s="100"/>
      <c r="P16" s="81" t="s">
        <v>295</v>
      </c>
      <c r="Q16" s="86"/>
      <c r="R16" s="86"/>
    </row>
    <row r="17" spans="1:19" ht="18.75" customHeight="1">
      <c r="A17" s="85"/>
      <c r="B17" s="86"/>
      <c r="C17" s="692" t="s">
        <v>290</v>
      </c>
      <c r="D17" s="692"/>
      <c r="E17" s="692"/>
      <c r="F17" s="95"/>
      <c r="G17" s="95"/>
      <c r="H17" s="96"/>
      <c r="I17" s="85"/>
      <c r="J17" s="86"/>
      <c r="K17" s="692" t="s">
        <v>297</v>
      </c>
      <c r="L17" s="692"/>
      <c r="M17" s="692"/>
      <c r="N17" s="712"/>
      <c r="O17" s="100"/>
      <c r="P17" s="81" t="s">
        <v>298</v>
      </c>
    </row>
    <row r="18" spans="1:19" ht="18.75" customHeight="1">
      <c r="A18" s="85"/>
      <c r="B18" s="86"/>
      <c r="C18" s="692" t="s">
        <v>296</v>
      </c>
      <c r="D18" s="692"/>
      <c r="E18" s="692"/>
      <c r="F18" s="95"/>
      <c r="G18" s="95"/>
      <c r="H18" s="96"/>
      <c r="I18" s="85"/>
      <c r="K18" s="692" t="s">
        <v>300</v>
      </c>
      <c r="L18" s="692"/>
      <c r="M18" s="692"/>
      <c r="N18" s="712"/>
      <c r="O18" s="101"/>
      <c r="P18" s="81" t="s">
        <v>301</v>
      </c>
    </row>
    <row r="19" spans="1:19" ht="18.75" customHeight="1">
      <c r="A19" s="85"/>
      <c r="B19" s="86"/>
      <c r="C19" s="692" t="s">
        <v>299</v>
      </c>
      <c r="D19" s="692"/>
      <c r="E19" s="692"/>
      <c r="F19" s="95"/>
      <c r="G19" s="95"/>
      <c r="H19" s="96"/>
      <c r="I19" s="85"/>
      <c r="J19" s="709" t="s">
        <v>303</v>
      </c>
      <c r="K19" s="709"/>
      <c r="L19" s="709"/>
      <c r="N19" s="102"/>
      <c r="O19" s="103"/>
      <c r="P19" s="81" t="s">
        <v>304</v>
      </c>
      <c r="Q19" s="101"/>
      <c r="R19" s="101"/>
      <c r="S19" s="101"/>
    </row>
    <row r="20" spans="1:19" ht="18.75" customHeight="1">
      <c r="A20" s="85"/>
      <c r="B20" s="86"/>
      <c r="C20" s="692" t="s">
        <v>491</v>
      </c>
      <c r="D20" s="692"/>
      <c r="E20" s="692"/>
      <c r="F20" s="95"/>
      <c r="G20" s="95"/>
      <c r="H20" s="104"/>
      <c r="I20" s="85"/>
      <c r="J20" s="709" t="s">
        <v>306</v>
      </c>
      <c r="K20" s="709"/>
      <c r="L20" s="709"/>
      <c r="M20" s="86"/>
      <c r="N20" s="87"/>
      <c r="O20" s="103"/>
      <c r="P20" s="81" t="s">
        <v>307</v>
      </c>
    </row>
    <row r="21" spans="1:19" ht="18.75" customHeight="1">
      <c r="A21" s="85"/>
      <c r="B21" s="86"/>
      <c r="C21" s="692" t="s">
        <v>492</v>
      </c>
      <c r="D21" s="692"/>
      <c r="E21" s="692"/>
      <c r="F21" s="95"/>
      <c r="G21" s="95"/>
      <c r="H21" s="104"/>
      <c r="I21" s="85"/>
      <c r="J21" s="86"/>
      <c r="K21" s="103" t="s">
        <v>309</v>
      </c>
      <c r="L21" s="100"/>
      <c r="M21" s="100"/>
      <c r="N21" s="90"/>
      <c r="O21" s="103"/>
      <c r="P21" s="81" t="s">
        <v>310</v>
      </c>
    </row>
    <row r="22" spans="1:19" ht="18.75" customHeight="1">
      <c r="A22" s="85"/>
      <c r="B22" s="86"/>
      <c r="C22" s="692" t="s">
        <v>302</v>
      </c>
      <c r="D22" s="692"/>
      <c r="E22" s="692"/>
      <c r="F22" s="94"/>
      <c r="G22" s="94"/>
      <c r="H22" s="104"/>
      <c r="I22" s="85"/>
      <c r="J22" s="86"/>
      <c r="K22" s="86"/>
      <c r="L22" s="708"/>
      <c r="M22" s="708"/>
      <c r="N22" s="105"/>
      <c r="O22" s="103"/>
      <c r="P22" s="81" t="s">
        <v>311</v>
      </c>
    </row>
    <row r="23" spans="1:19" ht="18.75" customHeight="1">
      <c r="A23" s="85"/>
      <c r="B23" s="86"/>
      <c r="C23" s="692" t="s">
        <v>305</v>
      </c>
      <c r="D23" s="692"/>
      <c r="E23" s="692"/>
      <c r="F23" s="94"/>
      <c r="G23" s="94"/>
      <c r="H23" s="104"/>
      <c r="I23" s="85"/>
      <c r="J23" s="86"/>
      <c r="K23" s="86"/>
      <c r="L23" s="708"/>
      <c r="M23" s="708"/>
      <c r="N23" s="87"/>
      <c r="O23" s="103"/>
      <c r="P23" s="81" t="s">
        <v>312</v>
      </c>
    </row>
    <row r="24" spans="1:19" ht="18.75" hidden="1" customHeight="1">
      <c r="A24" s="85"/>
      <c r="B24" s="86"/>
      <c r="C24" s="692"/>
      <c r="D24" s="692"/>
      <c r="E24" s="692"/>
      <c r="F24" s="106"/>
      <c r="G24" s="106"/>
      <c r="H24" s="107"/>
      <c r="I24" s="85"/>
      <c r="J24" s="86"/>
      <c r="L24" s="708"/>
      <c r="M24" s="708"/>
      <c r="N24" s="102"/>
      <c r="O24" s="103"/>
      <c r="P24" s="81" t="s">
        <v>313</v>
      </c>
    </row>
    <row r="25" spans="1:19" ht="18.75" hidden="1" customHeight="1">
      <c r="A25" s="85"/>
      <c r="B25" s="86"/>
      <c r="C25" s="95"/>
      <c r="D25" s="106"/>
      <c r="E25" s="106"/>
      <c r="F25" s="106"/>
      <c r="G25" s="106"/>
      <c r="H25" s="107"/>
      <c r="I25" s="85"/>
      <c r="J25" s="86"/>
      <c r="K25" s="86"/>
      <c r="L25" s="708"/>
      <c r="M25" s="708"/>
      <c r="N25" s="105"/>
      <c r="O25" s="103"/>
      <c r="P25" s="81" t="s">
        <v>314</v>
      </c>
    </row>
    <row r="26" spans="1:19" ht="18.75" hidden="1" customHeight="1">
      <c r="A26" s="85"/>
      <c r="B26" s="86"/>
      <c r="C26" s="692"/>
      <c r="D26" s="692"/>
      <c r="E26" s="106"/>
      <c r="F26" s="106"/>
      <c r="G26" s="106"/>
      <c r="H26" s="107"/>
      <c r="I26" s="85"/>
      <c r="J26" s="86"/>
      <c r="K26" s="86"/>
      <c r="L26" s="708"/>
      <c r="M26" s="708"/>
      <c r="N26" s="87"/>
      <c r="O26" s="103"/>
      <c r="P26" s="81" t="s">
        <v>315</v>
      </c>
    </row>
    <row r="27" spans="1:19" ht="18.75" customHeight="1">
      <c r="A27" s="85"/>
      <c r="B27" s="86"/>
      <c r="C27" s="692" t="s">
        <v>308</v>
      </c>
      <c r="D27" s="692"/>
      <c r="E27" s="692"/>
      <c r="F27" s="106"/>
      <c r="G27" s="106"/>
      <c r="H27" s="107"/>
      <c r="I27" s="85"/>
      <c r="J27" s="86"/>
      <c r="L27" s="708"/>
      <c r="M27" s="708"/>
      <c r="N27" s="102"/>
      <c r="O27" s="100"/>
      <c r="P27" s="81" t="s">
        <v>316</v>
      </c>
    </row>
    <row r="28" spans="1:19" ht="21.75" customHeight="1">
      <c r="A28" s="108"/>
      <c r="B28" s="109"/>
      <c r="C28" s="692" t="s">
        <v>409</v>
      </c>
      <c r="D28" s="692"/>
      <c r="E28" s="692"/>
      <c r="F28" s="156"/>
      <c r="G28" s="156"/>
      <c r="H28" s="110"/>
      <c r="I28" s="108"/>
      <c r="J28" s="109"/>
      <c r="K28" s="111"/>
      <c r="L28" s="112"/>
      <c r="M28" s="112"/>
      <c r="N28" s="113"/>
    </row>
    <row r="29" spans="1:19" ht="21.75" customHeight="1">
      <c r="A29" s="74" t="s">
        <v>317</v>
      </c>
      <c r="B29" s="114"/>
      <c r="C29" s="115"/>
      <c r="D29" s="115"/>
      <c r="E29" s="115"/>
      <c r="F29" s="115"/>
      <c r="G29" s="115"/>
      <c r="H29" s="115"/>
      <c r="I29" s="78"/>
      <c r="J29" s="693"/>
      <c r="K29" s="693"/>
      <c r="L29" s="693"/>
      <c r="M29" s="693"/>
      <c r="N29" s="116"/>
    </row>
    <row r="30" spans="1:19" ht="14.25" hidden="1" customHeight="1">
      <c r="A30" s="117"/>
      <c r="B30" s="694" t="s">
        <v>318</v>
      </c>
      <c r="C30" s="694"/>
      <c r="D30" s="694"/>
      <c r="E30" s="694"/>
      <c r="F30" s="694"/>
      <c r="G30" s="694"/>
      <c r="H30" s="694"/>
      <c r="I30" s="86"/>
      <c r="J30" s="86"/>
      <c r="K30" s="100"/>
      <c r="L30" s="100"/>
      <c r="M30" s="100"/>
      <c r="N30" s="90"/>
    </row>
    <row r="31" spans="1:19" ht="18.75" customHeight="1">
      <c r="A31" s="85"/>
      <c r="B31" s="86"/>
      <c r="C31" s="86"/>
      <c r="D31" s="118" t="s">
        <v>319</v>
      </c>
      <c r="E31" s="695"/>
      <c r="F31" s="696"/>
      <c r="G31" s="696"/>
      <c r="H31" s="696"/>
      <c r="I31" s="119" t="s">
        <v>320</v>
      </c>
      <c r="J31" s="695" t="s">
        <v>321</v>
      </c>
      <c r="K31" s="697"/>
      <c r="L31" s="695"/>
      <c r="M31" s="697"/>
      <c r="N31" s="102"/>
    </row>
    <row r="32" spans="1:19" ht="18.75" hidden="1" customHeight="1">
      <c r="A32" s="91"/>
      <c r="B32" s="86"/>
      <c r="C32" s="86"/>
      <c r="D32" s="118" t="s">
        <v>322</v>
      </c>
      <c r="E32" s="689" t="s">
        <v>323</v>
      </c>
      <c r="F32" s="690"/>
      <c r="G32" s="690"/>
      <c r="H32" s="690"/>
      <c r="I32" s="690"/>
      <c r="J32" s="690"/>
      <c r="K32" s="690"/>
      <c r="L32" s="690"/>
      <c r="M32" s="691"/>
      <c r="N32" s="102"/>
    </row>
    <row r="33" spans="1:18" ht="61.5" customHeight="1">
      <c r="A33" s="91"/>
      <c r="B33" s="86"/>
      <c r="C33" s="86"/>
      <c r="D33" s="120" t="s">
        <v>324</v>
      </c>
      <c r="E33" s="698"/>
      <c r="F33" s="699"/>
      <c r="G33" s="699"/>
      <c r="H33" s="699"/>
      <c r="I33" s="699"/>
      <c r="J33" s="699"/>
      <c r="K33" s="699"/>
      <c r="L33" s="699"/>
      <c r="M33" s="700"/>
      <c r="N33" s="102"/>
    </row>
    <row r="34" spans="1:18" ht="21" hidden="1" customHeight="1">
      <c r="A34" s="85"/>
      <c r="B34" s="86" t="s">
        <v>325</v>
      </c>
      <c r="C34" s="86"/>
      <c r="D34" s="118" t="s">
        <v>319</v>
      </c>
      <c r="E34" s="695"/>
      <c r="F34" s="696"/>
      <c r="G34" s="696"/>
      <c r="H34" s="696"/>
      <c r="I34" s="119" t="s">
        <v>320</v>
      </c>
      <c r="J34" s="695" t="s">
        <v>321</v>
      </c>
      <c r="K34" s="697"/>
      <c r="L34" s="695"/>
      <c r="M34" s="697"/>
      <c r="N34" s="102"/>
    </row>
    <row r="35" spans="1:18" ht="18.75" hidden="1" customHeight="1">
      <c r="A35" s="85"/>
      <c r="C35" s="86"/>
      <c r="D35" s="118" t="s">
        <v>322</v>
      </c>
      <c r="E35" s="689" t="s">
        <v>323</v>
      </c>
      <c r="F35" s="690"/>
      <c r="G35" s="690"/>
      <c r="H35" s="690"/>
      <c r="I35" s="690"/>
      <c r="J35" s="690"/>
      <c r="K35" s="690"/>
      <c r="L35" s="690"/>
      <c r="M35" s="691"/>
      <c r="N35" s="102"/>
      <c r="P35" s="121"/>
    </row>
    <row r="36" spans="1:18" ht="37.5" hidden="1" customHeight="1">
      <c r="A36" s="91"/>
      <c r="B36" s="86"/>
      <c r="C36" s="86"/>
      <c r="D36" s="120" t="s">
        <v>324</v>
      </c>
      <c r="E36" s="698"/>
      <c r="F36" s="699"/>
      <c r="G36" s="699"/>
      <c r="H36" s="699"/>
      <c r="I36" s="699"/>
      <c r="J36" s="699"/>
      <c r="K36" s="699"/>
      <c r="L36" s="699"/>
      <c r="M36" s="700"/>
      <c r="N36" s="102"/>
      <c r="P36" s="122"/>
    </row>
    <row r="37" spans="1:18" ht="9.75" customHeight="1">
      <c r="A37" s="85"/>
      <c r="B37" s="86"/>
      <c r="C37" s="86"/>
      <c r="D37" s="86"/>
      <c r="E37" s="86"/>
      <c r="F37" s="86"/>
      <c r="G37" s="86"/>
      <c r="H37" s="86"/>
      <c r="I37" s="86"/>
      <c r="J37" s="121"/>
      <c r="K37" s="122"/>
      <c r="L37" s="86"/>
      <c r="M37" s="86"/>
      <c r="N37" s="102"/>
      <c r="P37" s="122"/>
    </row>
    <row r="38" spans="1:18" ht="18.75" customHeight="1">
      <c r="A38" s="85"/>
      <c r="B38" s="86"/>
      <c r="C38" s="86" t="s">
        <v>326</v>
      </c>
      <c r="D38" s="123"/>
      <c r="E38" s="123"/>
      <c r="F38" s="123"/>
      <c r="G38" s="123"/>
      <c r="H38" s="123"/>
      <c r="I38" s="86"/>
      <c r="J38" s="121"/>
      <c r="K38" s="121"/>
      <c r="L38" s="86"/>
      <c r="M38" s="86"/>
      <c r="N38" s="102"/>
      <c r="O38" s="121"/>
      <c r="P38" s="122"/>
    </row>
    <row r="39" spans="1:18" ht="18.75" customHeight="1">
      <c r="A39" s="85"/>
      <c r="B39" s="103"/>
      <c r="C39" s="86" t="s">
        <v>327</v>
      </c>
      <c r="D39" s="86"/>
      <c r="E39" s="86"/>
      <c r="F39" s="86"/>
      <c r="G39" s="86"/>
      <c r="H39" s="86"/>
      <c r="I39" s="86"/>
      <c r="J39" s="86"/>
      <c r="K39" s="123"/>
      <c r="L39" s="123"/>
      <c r="M39" s="123"/>
      <c r="N39" s="87"/>
      <c r="O39" s="121"/>
      <c r="P39" s="124"/>
      <c r="Q39" s="86"/>
      <c r="R39" s="86"/>
    </row>
    <row r="40" spans="1:18" ht="18.75" customHeight="1">
      <c r="A40" s="85"/>
      <c r="B40" s="86"/>
      <c r="C40" s="86" t="s">
        <v>328</v>
      </c>
      <c r="D40" s="86"/>
      <c r="E40" s="86"/>
      <c r="F40" s="86"/>
      <c r="G40" s="86"/>
      <c r="I40" s="704" t="s">
        <v>329</v>
      </c>
      <c r="J40" s="704"/>
      <c r="K40" s="705"/>
      <c r="L40" s="705"/>
      <c r="M40" s="86"/>
      <c r="N40" s="87"/>
      <c r="O40" s="125"/>
    </row>
    <row r="41" spans="1:18" ht="18.75" customHeight="1">
      <c r="A41" s="85"/>
      <c r="B41" s="86"/>
      <c r="C41" s="86" t="s">
        <v>330</v>
      </c>
      <c r="H41" s="86"/>
      <c r="I41" s="86"/>
      <c r="J41" s="86"/>
      <c r="K41" s="86"/>
      <c r="L41" s="86"/>
      <c r="M41" s="106"/>
      <c r="N41" s="126"/>
      <c r="O41" s="121"/>
    </row>
    <row r="42" spans="1:18" ht="18.75" customHeight="1">
      <c r="A42" s="85"/>
      <c r="C42" s="86" t="s">
        <v>331</v>
      </c>
      <c r="D42" s="86"/>
      <c r="H42" s="86"/>
      <c r="I42" s="127"/>
      <c r="J42" s="86"/>
      <c r="M42" s="86"/>
      <c r="N42" s="87"/>
      <c r="O42" s="124"/>
    </row>
    <row r="43" spans="1:18" ht="6.75" customHeight="1">
      <c r="A43" s="108"/>
      <c r="B43" s="109"/>
      <c r="C43" s="128"/>
      <c r="D43" s="128"/>
      <c r="E43" s="128"/>
      <c r="F43" s="128"/>
      <c r="G43" s="128"/>
      <c r="H43" s="128"/>
      <c r="I43" s="109"/>
      <c r="J43" s="109"/>
      <c r="K43" s="109"/>
      <c r="L43" s="129"/>
      <c r="M43" s="129"/>
      <c r="N43" s="130"/>
      <c r="O43" s="92"/>
      <c r="P43" s="131"/>
    </row>
    <row r="44" spans="1:18" ht="21.75" customHeight="1">
      <c r="A44" s="77" t="s">
        <v>332</v>
      </c>
      <c r="B44" s="78"/>
      <c r="C44" s="132"/>
      <c r="D44" s="132"/>
      <c r="E44" s="132"/>
      <c r="F44" s="132"/>
      <c r="G44" s="132"/>
      <c r="H44" s="132"/>
      <c r="I44" s="78"/>
      <c r="J44" s="78"/>
      <c r="K44" s="78"/>
      <c r="L44" s="78"/>
      <c r="M44" s="78"/>
      <c r="N44" s="79"/>
      <c r="O44" s="92"/>
    </row>
    <row r="45" spans="1:18" ht="22.5" customHeight="1">
      <c r="A45" s="85"/>
      <c r="B45" s="86" t="s">
        <v>333</v>
      </c>
      <c r="C45" s="86"/>
      <c r="D45" s="86" t="s">
        <v>334</v>
      </c>
      <c r="E45" s="706"/>
      <c r="F45" s="706"/>
      <c r="G45" s="706"/>
      <c r="H45" s="706"/>
      <c r="I45" s="706"/>
      <c r="J45" s="706"/>
      <c r="K45" s="706"/>
      <c r="L45" s="706"/>
      <c r="M45" s="706"/>
      <c r="N45" s="707"/>
      <c r="O45" s="92"/>
    </row>
    <row r="46" spans="1:18" ht="22.5" customHeight="1">
      <c r="A46" s="85"/>
      <c r="B46" s="86"/>
      <c r="C46" s="103"/>
      <c r="D46" s="100" t="s">
        <v>335</v>
      </c>
      <c r="E46" s="706"/>
      <c r="F46" s="706"/>
      <c r="G46" s="706"/>
      <c r="H46" s="706"/>
      <c r="I46" s="706"/>
      <c r="J46" s="706"/>
      <c r="K46" s="706"/>
      <c r="L46" s="706"/>
      <c r="M46" s="706"/>
      <c r="N46" s="707"/>
      <c r="O46" s="131"/>
    </row>
    <row r="47" spans="1:18" ht="22.5" customHeight="1">
      <c r="A47" s="85"/>
      <c r="B47" s="86"/>
      <c r="C47" s="86"/>
      <c r="E47" s="706"/>
      <c r="F47" s="706"/>
      <c r="G47" s="706"/>
      <c r="H47" s="706"/>
      <c r="I47" s="706"/>
      <c r="J47" s="706"/>
      <c r="K47" s="706"/>
      <c r="L47" s="706"/>
      <c r="M47" s="706"/>
      <c r="N47" s="707"/>
      <c r="O47" s="92"/>
    </row>
    <row r="48" spans="1:18" ht="7.5" customHeight="1">
      <c r="A48" s="108"/>
      <c r="B48" s="109"/>
      <c r="C48" s="109"/>
      <c r="D48" s="109"/>
      <c r="E48" s="133"/>
      <c r="F48" s="133"/>
      <c r="G48" s="133"/>
      <c r="H48" s="133"/>
      <c r="I48" s="109"/>
      <c r="J48" s="109"/>
      <c r="K48" s="109"/>
      <c r="L48" s="109"/>
      <c r="M48" s="109"/>
      <c r="N48" s="134"/>
      <c r="O48" s="92"/>
    </row>
    <row r="49" spans="1:15" ht="6.75" customHeight="1">
      <c r="A49" s="135"/>
      <c r="B49" s="135"/>
      <c r="C49" s="136"/>
      <c r="D49" s="136"/>
      <c r="E49" s="136"/>
      <c r="F49" s="136"/>
      <c r="G49" s="136"/>
      <c r="H49" s="136"/>
      <c r="I49" s="135"/>
      <c r="J49" s="135"/>
      <c r="K49" s="135"/>
      <c r="L49" s="135"/>
      <c r="M49" s="135"/>
      <c r="N49" s="135"/>
      <c r="O49" s="92"/>
    </row>
    <row r="50" spans="1:15" ht="21.75" customHeight="1">
      <c r="A50" s="77" t="s">
        <v>336</v>
      </c>
      <c r="B50" s="78"/>
      <c r="C50" s="132"/>
      <c r="D50" s="132"/>
      <c r="E50" s="132"/>
      <c r="F50" s="132"/>
      <c r="G50" s="132"/>
      <c r="H50" s="132"/>
      <c r="I50" s="78"/>
      <c r="J50" s="78"/>
      <c r="K50" s="78"/>
      <c r="L50" s="78"/>
      <c r="M50" s="78"/>
      <c r="N50" s="79"/>
      <c r="O50" s="86"/>
    </row>
    <row r="51" spans="1:15" ht="61.5" customHeight="1">
      <c r="A51" s="701"/>
      <c r="B51" s="702"/>
      <c r="C51" s="702"/>
      <c r="D51" s="702"/>
      <c r="E51" s="702"/>
      <c r="F51" s="702"/>
      <c r="G51" s="702"/>
      <c r="H51" s="702"/>
      <c r="I51" s="702"/>
      <c r="J51" s="702"/>
      <c r="K51" s="702"/>
      <c r="L51" s="702"/>
      <c r="M51" s="702"/>
      <c r="N51" s="703"/>
      <c r="O51" s="137"/>
    </row>
    <row r="52" spans="1:15" ht="15.75" customHeight="1">
      <c r="A52" s="83"/>
      <c r="B52" s="83"/>
      <c r="C52" s="138"/>
      <c r="D52" s="138"/>
      <c r="E52" s="138"/>
      <c r="F52" s="138"/>
      <c r="G52" s="138"/>
      <c r="H52" s="138"/>
      <c r="I52" s="137"/>
      <c r="J52" s="137"/>
      <c r="K52" s="83"/>
      <c r="L52" s="137"/>
      <c r="M52" s="139" t="s">
        <v>337</v>
      </c>
      <c r="N52" s="275">
        <f>総表!J49</f>
        <v>0</v>
      </c>
    </row>
  </sheetData>
  <mergeCells count="61">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K17:N17"/>
    <mergeCell ref="C13:E13"/>
    <mergeCell ref="L13:N13"/>
    <mergeCell ref="L14:N14"/>
    <mergeCell ref="L15:N15"/>
    <mergeCell ref="C16:E16"/>
    <mergeCell ref="L16:N16"/>
    <mergeCell ref="C19:E19"/>
    <mergeCell ref="J19:L19"/>
    <mergeCell ref="C20:E20"/>
    <mergeCell ref="J20:L20"/>
    <mergeCell ref="C21:E21"/>
    <mergeCell ref="L22:M22"/>
    <mergeCell ref="C27:E27"/>
    <mergeCell ref="L27:M27"/>
    <mergeCell ref="L25:M25"/>
    <mergeCell ref="C26:D26"/>
    <mergeCell ref="L26:M26"/>
    <mergeCell ref="C24:E24"/>
    <mergeCell ref="L23:M23"/>
    <mergeCell ref="L24:M24"/>
    <mergeCell ref="C23:E23"/>
    <mergeCell ref="C22:E22"/>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35"/>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104775</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219075</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219075</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47625</xdr:colOff>
                    <xdr:row>26</xdr:row>
                    <xdr:rowOff>219075</xdr:rowOff>
                  </from>
                  <to>
                    <xdr:col>1</xdr:col>
                    <xdr:colOff>361950</xdr:colOff>
                    <xdr:row>27</xdr:row>
                    <xdr:rowOff>238125</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47625</xdr:colOff>
                    <xdr:row>22</xdr:row>
                    <xdr:rowOff>219075</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A3" sqref="A3:J3"/>
    </sheetView>
  </sheetViews>
  <sheetFormatPr defaultColWidth="9" defaultRowHeight="18.75"/>
  <cols>
    <col min="1" max="2" width="4.875" style="70" customWidth="1"/>
    <col min="3" max="3" width="4.25" style="70" customWidth="1"/>
    <col min="4" max="4" width="16.25" style="70" customWidth="1"/>
    <col min="5" max="5" width="7.5" style="70" customWidth="1"/>
    <col min="6" max="7" width="6.875" style="70" customWidth="1"/>
    <col min="8" max="8" width="1.75" style="70" customWidth="1"/>
    <col min="9" max="9" width="2.625" style="70" customWidth="1"/>
    <col min="10" max="10" width="4.375" style="70" customWidth="1"/>
    <col min="11" max="11" width="4.875" style="70" customWidth="1"/>
    <col min="12" max="12" width="8.625" style="70" customWidth="1"/>
    <col min="13" max="13" width="16.75" style="70" customWidth="1"/>
    <col min="14" max="14" width="19.5" style="70" customWidth="1"/>
    <col min="15" max="15" width="12.375" style="70" hidden="1" customWidth="1"/>
    <col min="16" max="16" width="102.125" style="70" hidden="1" customWidth="1"/>
    <col min="17" max="16384" width="9" style="70"/>
  </cols>
  <sheetData>
    <row r="1" spans="1:18" ht="25.5" customHeight="1">
      <c r="A1" s="713" t="s">
        <v>440</v>
      </c>
      <c r="B1" s="713"/>
      <c r="C1" s="713"/>
      <c r="D1" s="713"/>
      <c r="E1" s="713"/>
      <c r="F1" s="713"/>
      <c r="G1" s="713"/>
      <c r="H1" s="713"/>
      <c r="I1" s="713"/>
      <c r="J1" s="713"/>
      <c r="K1" s="713"/>
      <c r="L1" s="713"/>
      <c r="M1" s="713"/>
      <c r="N1" s="713"/>
      <c r="O1" s="69"/>
      <c r="P1" s="714"/>
      <c r="Q1" s="714"/>
    </row>
    <row r="2" spans="1:18" ht="19.5" customHeight="1">
      <c r="A2" s="715" t="s">
        <v>253</v>
      </c>
      <c r="B2" s="715"/>
      <c r="C2" s="716" t="str">
        <f>IF(総表!$C$10=総表!$N$7,総表!$C$27,IF(総表!$C$10=総表!$N$8,総表!$C$27,IF(総表!$C$10=総表!$N$9,総表!$C$27,"")))</f>
        <v/>
      </c>
      <c r="D2" s="716"/>
      <c r="E2" s="716"/>
      <c r="F2" s="716"/>
      <c r="G2" s="716"/>
      <c r="H2" s="716"/>
      <c r="I2" s="716"/>
      <c r="J2" s="716"/>
      <c r="K2" s="716"/>
      <c r="L2" s="716"/>
      <c r="M2" s="716"/>
      <c r="N2" s="716"/>
      <c r="O2" s="71"/>
      <c r="P2" s="717"/>
      <c r="Q2" s="717"/>
    </row>
    <row r="3" spans="1:18" ht="19.5" customHeight="1">
      <c r="A3" s="715" t="s">
        <v>254</v>
      </c>
      <c r="B3" s="715"/>
      <c r="C3" s="716" t="str">
        <f>IF(総表!$C$10=総表!$N$7,総表!$C$15,IF(総表!$C$10=総表!$N$8,総表!$C$15,IF(総表!$C$10=総表!$N$9,総表!$C$15,"")))</f>
        <v/>
      </c>
      <c r="D3" s="716"/>
      <c r="E3" s="716"/>
      <c r="F3" s="716"/>
      <c r="G3" s="716"/>
      <c r="H3" s="716"/>
      <c r="I3" s="716"/>
      <c r="J3" s="716"/>
      <c r="K3" s="716"/>
      <c r="L3" s="716"/>
      <c r="M3" s="716"/>
      <c r="N3" s="716"/>
      <c r="O3" s="71"/>
      <c r="P3" s="717"/>
      <c r="Q3" s="717"/>
    </row>
    <row r="4" spans="1:18" ht="7.5" customHeight="1">
      <c r="A4" s="72"/>
      <c r="B4" s="72"/>
      <c r="C4" s="72"/>
      <c r="D4" s="72"/>
      <c r="E4" s="72"/>
      <c r="F4" s="72"/>
      <c r="G4" s="72"/>
      <c r="H4" s="72"/>
      <c r="I4" s="72"/>
      <c r="J4" s="72"/>
      <c r="K4" s="72"/>
      <c r="L4" s="72"/>
      <c r="M4" s="72"/>
      <c r="N4" s="72"/>
      <c r="O4" s="72"/>
      <c r="P4" s="73"/>
    </row>
    <row r="5" spans="1:18" ht="21.75" customHeight="1">
      <c r="A5" s="74" t="s">
        <v>255</v>
      </c>
      <c r="B5" s="75"/>
      <c r="C5" s="75"/>
      <c r="D5" s="75"/>
      <c r="E5" s="75"/>
      <c r="F5" s="75"/>
      <c r="G5" s="75"/>
      <c r="H5" s="76"/>
      <c r="I5" s="77" t="s">
        <v>351</v>
      </c>
      <c r="J5" s="78"/>
      <c r="K5" s="78"/>
      <c r="L5" s="78"/>
      <c r="M5" s="78"/>
      <c r="N5" s="79"/>
      <c r="O5" s="80" t="s">
        <v>257</v>
      </c>
      <c r="P5" s="81" t="s">
        <v>258</v>
      </c>
    </row>
    <row r="6" spans="1:18" ht="18.75" customHeight="1">
      <c r="A6" s="82"/>
      <c r="B6" s="83" t="s">
        <v>259</v>
      </c>
      <c r="C6" s="83"/>
      <c r="D6" s="83"/>
      <c r="E6" s="83"/>
      <c r="F6" s="83"/>
      <c r="G6" s="83"/>
      <c r="H6" s="84"/>
      <c r="I6" s="85"/>
      <c r="J6" s="86" t="s">
        <v>260</v>
      </c>
      <c r="K6" s="86"/>
      <c r="L6" s="86"/>
      <c r="M6" s="86"/>
      <c r="N6" s="87"/>
      <c r="O6" s="70" t="s">
        <v>261</v>
      </c>
      <c r="P6" s="81" t="s">
        <v>262</v>
      </c>
    </row>
    <row r="7" spans="1:18" ht="18.75" customHeight="1">
      <c r="A7" s="85"/>
      <c r="B7" s="83" t="s">
        <v>263</v>
      </c>
      <c r="C7" s="86"/>
      <c r="D7" s="86"/>
      <c r="E7" s="86"/>
      <c r="F7" s="86"/>
      <c r="G7" s="86"/>
      <c r="H7" s="87"/>
      <c r="I7" s="85"/>
      <c r="J7" s="86"/>
      <c r="K7" s="86" t="s">
        <v>264</v>
      </c>
      <c r="L7" s="86"/>
      <c r="M7" s="86"/>
      <c r="N7" s="87"/>
      <c r="O7" s="70" t="s">
        <v>265</v>
      </c>
      <c r="P7" s="81" t="s">
        <v>266</v>
      </c>
    </row>
    <row r="8" spans="1:18" ht="18.75" customHeight="1">
      <c r="A8" s="85"/>
      <c r="B8" s="88" t="s">
        <v>267</v>
      </c>
      <c r="C8" s="89"/>
      <c r="D8" s="89"/>
      <c r="E8" s="89"/>
      <c r="F8" s="89"/>
      <c r="G8" s="89"/>
      <c r="H8" s="90"/>
      <c r="I8" s="91"/>
      <c r="J8" s="86"/>
      <c r="K8" s="88"/>
      <c r="L8" s="92" t="s">
        <v>268</v>
      </c>
      <c r="M8" s="92"/>
      <c r="N8" s="93"/>
      <c r="O8" s="70" t="s">
        <v>269</v>
      </c>
      <c r="P8" s="81" t="s">
        <v>270</v>
      </c>
    </row>
    <row r="9" spans="1:18" ht="18.75" customHeight="1">
      <c r="A9" s="85"/>
      <c r="B9" s="86"/>
      <c r="C9" s="692" t="s">
        <v>274</v>
      </c>
      <c r="D9" s="692"/>
      <c r="E9" s="94"/>
      <c r="F9" s="95"/>
      <c r="G9" s="95"/>
      <c r="H9" s="96"/>
      <c r="I9" s="85"/>
      <c r="J9" s="86"/>
      <c r="K9" s="97"/>
      <c r="L9" s="718" t="s">
        <v>271</v>
      </c>
      <c r="M9" s="718"/>
      <c r="N9" s="719"/>
      <c r="O9" s="70" t="s">
        <v>272</v>
      </c>
      <c r="P9" s="81" t="s">
        <v>273</v>
      </c>
    </row>
    <row r="10" spans="1:18" ht="18.75" customHeight="1">
      <c r="A10" s="85"/>
      <c r="B10" s="86"/>
      <c r="C10" s="692" t="s">
        <v>278</v>
      </c>
      <c r="D10" s="692"/>
      <c r="E10" s="95"/>
      <c r="F10" s="95"/>
      <c r="G10" s="95"/>
      <c r="H10" s="96"/>
      <c r="I10" s="85"/>
      <c r="J10" s="86"/>
      <c r="K10" s="86" t="s">
        <v>275</v>
      </c>
      <c r="L10" s="86"/>
      <c r="M10" s="98"/>
      <c r="N10" s="99"/>
      <c r="O10" s="70" t="s">
        <v>276</v>
      </c>
      <c r="P10" s="81" t="s">
        <v>277</v>
      </c>
    </row>
    <row r="11" spans="1:18" ht="18.75" customHeight="1">
      <c r="A11" s="85"/>
      <c r="B11" s="86"/>
      <c r="C11" s="692" t="s">
        <v>356</v>
      </c>
      <c r="D11" s="692"/>
      <c r="E11" s="692"/>
      <c r="F11" s="95"/>
      <c r="G11" s="95"/>
      <c r="H11" s="96"/>
      <c r="I11" s="85"/>
      <c r="K11" s="86"/>
      <c r="L11" s="710" t="s">
        <v>441</v>
      </c>
      <c r="M11" s="710"/>
      <c r="N11" s="711"/>
      <c r="O11" s="70" t="s">
        <v>279</v>
      </c>
      <c r="P11" s="81" t="s">
        <v>280</v>
      </c>
    </row>
    <row r="12" spans="1:18" ht="18.75" customHeight="1">
      <c r="A12" s="85"/>
      <c r="B12" s="86"/>
      <c r="C12" s="692" t="s">
        <v>356</v>
      </c>
      <c r="D12" s="692"/>
      <c r="E12" s="692"/>
      <c r="F12" s="95"/>
      <c r="G12" s="95"/>
      <c r="H12" s="96"/>
      <c r="I12" s="85"/>
      <c r="K12" s="86"/>
      <c r="L12" s="710" t="s">
        <v>281</v>
      </c>
      <c r="M12" s="710"/>
      <c r="N12" s="711"/>
      <c r="O12" s="70" t="s">
        <v>282</v>
      </c>
      <c r="P12" s="81" t="s">
        <v>283</v>
      </c>
    </row>
    <row r="13" spans="1:18" ht="18.75" customHeight="1">
      <c r="A13" s="85"/>
      <c r="B13" s="86"/>
      <c r="C13" s="692" t="s">
        <v>284</v>
      </c>
      <c r="D13" s="692"/>
      <c r="E13" s="692"/>
      <c r="F13" s="95"/>
      <c r="G13" s="95"/>
      <c r="H13" s="96"/>
      <c r="I13" s="85"/>
      <c r="K13" s="86"/>
      <c r="L13" s="710" t="s">
        <v>285</v>
      </c>
      <c r="M13" s="710"/>
      <c r="N13" s="711"/>
      <c r="O13" s="86"/>
      <c r="P13" s="81" t="s">
        <v>286</v>
      </c>
    </row>
    <row r="14" spans="1:18" ht="18.75" customHeight="1">
      <c r="A14" s="85"/>
      <c r="B14" s="86"/>
      <c r="C14" s="692" t="s">
        <v>287</v>
      </c>
      <c r="D14" s="692"/>
      <c r="E14" s="692"/>
      <c r="F14" s="95"/>
      <c r="G14" s="95"/>
      <c r="H14" s="96"/>
      <c r="I14" s="85"/>
      <c r="K14" s="86"/>
      <c r="L14" s="710" t="s">
        <v>338</v>
      </c>
      <c r="M14" s="710"/>
      <c r="N14" s="711"/>
      <c r="O14" s="86"/>
      <c r="P14" s="81" t="s">
        <v>289</v>
      </c>
    </row>
    <row r="15" spans="1:18" ht="18.75" customHeight="1">
      <c r="A15" s="85"/>
      <c r="B15" s="86"/>
      <c r="C15" s="692" t="s">
        <v>293</v>
      </c>
      <c r="D15" s="692"/>
      <c r="E15" s="94"/>
      <c r="F15" s="95"/>
      <c r="G15" s="95"/>
      <c r="H15" s="96"/>
      <c r="I15" s="85"/>
      <c r="K15" s="86"/>
      <c r="L15" s="710" t="s">
        <v>339</v>
      </c>
      <c r="M15" s="710"/>
      <c r="N15" s="711"/>
      <c r="O15" s="86"/>
      <c r="P15" s="81" t="s">
        <v>292</v>
      </c>
    </row>
    <row r="16" spans="1:18" ht="18.75" customHeight="1">
      <c r="A16" s="85"/>
      <c r="B16" s="86"/>
      <c r="C16" s="692" t="s">
        <v>296</v>
      </c>
      <c r="D16" s="692"/>
      <c r="E16" s="692"/>
      <c r="F16" s="95"/>
      <c r="G16" s="95"/>
      <c r="H16" s="96"/>
      <c r="I16" s="85"/>
      <c r="J16" s="86"/>
      <c r="K16" s="86"/>
      <c r="L16" s="710" t="s">
        <v>294</v>
      </c>
      <c r="M16" s="710"/>
      <c r="N16" s="711"/>
      <c r="O16" s="100"/>
      <c r="P16" s="81" t="s">
        <v>295</v>
      </c>
      <c r="Q16" s="86"/>
      <c r="R16" s="86"/>
    </row>
    <row r="17" spans="1:19" ht="18.75" customHeight="1">
      <c r="A17" s="85"/>
      <c r="B17" s="86"/>
      <c r="C17" s="692" t="s">
        <v>299</v>
      </c>
      <c r="D17" s="692"/>
      <c r="E17" s="692"/>
      <c r="F17" s="95"/>
      <c r="G17" s="95"/>
      <c r="H17" s="96"/>
      <c r="I17" s="85"/>
      <c r="J17" s="86"/>
      <c r="K17" s="692" t="s">
        <v>297</v>
      </c>
      <c r="L17" s="692"/>
      <c r="M17" s="692"/>
      <c r="N17" s="712"/>
      <c r="O17" s="100"/>
      <c r="P17" s="81" t="s">
        <v>298</v>
      </c>
    </row>
    <row r="18" spans="1:19" ht="18.75" customHeight="1">
      <c r="A18" s="85"/>
      <c r="B18" s="86"/>
      <c r="C18" s="692" t="s">
        <v>493</v>
      </c>
      <c r="D18" s="692"/>
      <c r="E18" s="692"/>
      <c r="F18" s="94"/>
      <c r="G18" s="95"/>
      <c r="H18" s="96"/>
      <c r="I18" s="85"/>
      <c r="K18" s="692" t="s">
        <v>300</v>
      </c>
      <c r="L18" s="692"/>
      <c r="M18" s="692"/>
      <c r="N18" s="712"/>
      <c r="O18" s="101"/>
      <c r="P18" s="81" t="s">
        <v>301</v>
      </c>
    </row>
    <row r="19" spans="1:19" ht="18.75" customHeight="1">
      <c r="A19" s="85"/>
      <c r="B19" s="86"/>
      <c r="C19" s="692" t="s">
        <v>302</v>
      </c>
      <c r="D19" s="692"/>
      <c r="E19" s="692"/>
      <c r="F19" s="692"/>
      <c r="G19" s="94"/>
      <c r="H19" s="96"/>
      <c r="I19" s="85"/>
      <c r="J19" s="709" t="s">
        <v>303</v>
      </c>
      <c r="K19" s="709"/>
      <c r="L19" s="709"/>
      <c r="N19" s="102"/>
      <c r="O19" s="103"/>
      <c r="P19" s="81" t="s">
        <v>304</v>
      </c>
      <c r="Q19" s="101"/>
      <c r="R19" s="101"/>
      <c r="S19" s="101"/>
    </row>
    <row r="20" spans="1:19" ht="18.75" customHeight="1">
      <c r="A20" s="85"/>
      <c r="B20" s="86"/>
      <c r="C20" s="692" t="s">
        <v>340</v>
      </c>
      <c r="D20" s="692"/>
      <c r="E20" s="692"/>
      <c r="F20" s="692"/>
      <c r="G20" s="692"/>
      <c r="H20" s="104"/>
      <c r="I20" s="85"/>
      <c r="J20" s="709" t="s">
        <v>306</v>
      </c>
      <c r="K20" s="709"/>
      <c r="L20" s="709"/>
      <c r="M20" s="86"/>
      <c r="N20" s="87"/>
      <c r="O20" s="103"/>
      <c r="P20" s="81" t="s">
        <v>307</v>
      </c>
    </row>
    <row r="21" spans="1:19" ht="18.75" customHeight="1">
      <c r="A21" s="85"/>
      <c r="B21" s="86"/>
      <c r="C21" s="692" t="s">
        <v>308</v>
      </c>
      <c r="D21" s="692"/>
      <c r="E21" s="692"/>
      <c r="F21" s="692"/>
      <c r="G21" s="692"/>
      <c r="H21" s="104"/>
      <c r="I21" s="85"/>
      <c r="J21" s="86"/>
      <c r="K21" s="103" t="s">
        <v>309</v>
      </c>
      <c r="L21" s="100"/>
      <c r="M21" s="100"/>
      <c r="N21" s="90"/>
      <c r="O21" s="103"/>
      <c r="P21" s="81" t="s">
        <v>310</v>
      </c>
    </row>
    <row r="22" spans="1:19" ht="18.75" customHeight="1">
      <c r="A22" s="85"/>
      <c r="B22" s="86"/>
      <c r="C22" s="692" t="s">
        <v>341</v>
      </c>
      <c r="D22" s="692"/>
      <c r="E22" s="692"/>
      <c r="H22" s="104"/>
      <c r="I22" s="85"/>
      <c r="J22" s="86"/>
      <c r="K22" s="86"/>
      <c r="L22" s="708"/>
      <c r="M22" s="708"/>
      <c r="N22" s="105"/>
      <c r="O22" s="103"/>
      <c r="P22" s="81" t="s">
        <v>311</v>
      </c>
    </row>
    <row r="23" spans="1:19" ht="18.75" customHeight="1">
      <c r="A23" s="85"/>
      <c r="B23" s="86"/>
      <c r="C23" s="692" t="s">
        <v>544</v>
      </c>
      <c r="D23" s="692"/>
      <c r="E23" s="692"/>
      <c r="F23" s="95"/>
      <c r="G23" s="95"/>
      <c r="H23" s="104"/>
      <c r="I23" s="85"/>
      <c r="J23" s="86"/>
      <c r="K23" s="86"/>
      <c r="L23" s="708"/>
      <c r="M23" s="708"/>
      <c r="N23" s="87"/>
      <c r="O23" s="103"/>
      <c r="P23" s="81" t="s">
        <v>342</v>
      </c>
    </row>
    <row r="24" spans="1:19" ht="18.75" customHeight="1">
      <c r="A24" s="85"/>
      <c r="B24" s="86"/>
      <c r="C24" s="692" t="s">
        <v>478</v>
      </c>
      <c r="D24" s="692"/>
      <c r="E24" s="692"/>
      <c r="F24" s="106"/>
      <c r="G24" s="106"/>
      <c r="H24" s="107"/>
      <c r="I24" s="85"/>
      <c r="J24" s="86"/>
      <c r="L24" s="708"/>
      <c r="M24" s="708"/>
      <c r="N24" s="102"/>
      <c r="O24" s="103"/>
      <c r="P24" s="81" t="s">
        <v>343</v>
      </c>
    </row>
    <row r="25" spans="1:19" ht="18.75" hidden="1" customHeight="1">
      <c r="A25" s="85"/>
      <c r="B25" s="86"/>
      <c r="C25" s="692"/>
      <c r="D25" s="692"/>
      <c r="E25" s="692"/>
      <c r="F25" s="106"/>
      <c r="G25" s="106"/>
      <c r="H25" s="107"/>
      <c r="I25" s="85"/>
      <c r="J25" s="86"/>
      <c r="L25" s="708"/>
      <c r="M25" s="708"/>
      <c r="N25" s="102"/>
      <c r="O25" s="100"/>
      <c r="P25" s="81" t="s">
        <v>315</v>
      </c>
    </row>
    <row r="26" spans="1:19" ht="12" customHeight="1">
      <c r="A26" s="108"/>
      <c r="B26" s="109"/>
      <c r="C26" s="720"/>
      <c r="D26" s="720"/>
      <c r="E26" s="720"/>
      <c r="F26" s="156"/>
      <c r="G26" s="156"/>
      <c r="H26" s="110"/>
      <c r="I26" s="108"/>
      <c r="J26" s="109"/>
      <c r="K26" s="111"/>
      <c r="L26" s="112"/>
      <c r="M26" s="112"/>
      <c r="N26" s="113"/>
      <c r="P26" s="81" t="s">
        <v>316</v>
      </c>
    </row>
    <row r="27" spans="1:19" ht="21.75" customHeight="1">
      <c r="A27" s="74" t="s">
        <v>352</v>
      </c>
      <c r="B27" s="114"/>
      <c r="C27" s="115"/>
      <c r="D27" s="115"/>
      <c r="E27" s="115"/>
      <c r="F27" s="115"/>
      <c r="G27" s="115"/>
      <c r="H27" s="115"/>
      <c r="I27" s="78"/>
      <c r="J27" s="693"/>
      <c r="K27" s="693"/>
      <c r="L27" s="693"/>
      <c r="M27" s="693"/>
      <c r="N27" s="116"/>
    </row>
    <row r="28" spans="1:19" ht="14.25" hidden="1" customHeight="1">
      <c r="A28" s="117"/>
      <c r="B28" s="694" t="s">
        <v>318</v>
      </c>
      <c r="C28" s="694"/>
      <c r="D28" s="694"/>
      <c r="E28" s="694"/>
      <c r="F28" s="694"/>
      <c r="G28" s="694"/>
      <c r="H28" s="694"/>
      <c r="I28" s="86"/>
      <c r="J28" s="86"/>
      <c r="K28" s="100"/>
      <c r="L28" s="100"/>
      <c r="M28" s="100"/>
      <c r="N28" s="90"/>
    </row>
    <row r="29" spans="1:19" ht="18.75" customHeight="1">
      <c r="A29" s="85"/>
      <c r="B29" s="86"/>
      <c r="C29" s="86"/>
      <c r="D29" s="118" t="s">
        <v>319</v>
      </c>
      <c r="E29" s="695"/>
      <c r="F29" s="696"/>
      <c r="G29" s="696"/>
      <c r="H29" s="696"/>
      <c r="I29" s="119" t="s">
        <v>320</v>
      </c>
      <c r="J29" s="695" t="s">
        <v>321</v>
      </c>
      <c r="K29" s="697"/>
      <c r="L29" s="695"/>
      <c r="M29" s="697"/>
      <c r="N29" s="102"/>
    </row>
    <row r="30" spans="1:19" ht="18.75" hidden="1" customHeight="1">
      <c r="A30" s="91"/>
      <c r="B30" s="86"/>
      <c r="C30" s="86"/>
      <c r="D30" s="118" t="s">
        <v>322</v>
      </c>
      <c r="E30" s="689" t="s">
        <v>323</v>
      </c>
      <c r="F30" s="690"/>
      <c r="G30" s="690"/>
      <c r="H30" s="690"/>
      <c r="I30" s="690"/>
      <c r="J30" s="690"/>
      <c r="K30" s="690"/>
      <c r="L30" s="690"/>
      <c r="M30" s="691"/>
      <c r="N30" s="102"/>
    </row>
    <row r="31" spans="1:19" ht="55.5" customHeight="1">
      <c r="A31" s="91"/>
      <c r="B31" s="86"/>
      <c r="C31" s="86"/>
      <c r="D31" s="120" t="s">
        <v>324</v>
      </c>
      <c r="E31" s="698"/>
      <c r="F31" s="699"/>
      <c r="G31" s="699"/>
      <c r="H31" s="699"/>
      <c r="I31" s="699"/>
      <c r="J31" s="699"/>
      <c r="K31" s="699"/>
      <c r="L31" s="699"/>
      <c r="M31" s="700"/>
      <c r="N31" s="102"/>
      <c r="P31" s="121"/>
    </row>
    <row r="32" spans="1:19" ht="21" hidden="1" customHeight="1">
      <c r="A32" s="85"/>
      <c r="B32" s="86" t="s">
        <v>325</v>
      </c>
      <c r="C32" s="86"/>
      <c r="D32" s="118" t="s">
        <v>319</v>
      </c>
      <c r="E32" s="695"/>
      <c r="F32" s="696"/>
      <c r="G32" s="696"/>
      <c r="H32" s="696"/>
      <c r="I32" s="119" t="s">
        <v>320</v>
      </c>
      <c r="J32" s="695" t="s">
        <v>321</v>
      </c>
      <c r="K32" s="697"/>
      <c r="L32" s="695"/>
      <c r="M32" s="697"/>
      <c r="N32" s="102"/>
      <c r="P32" s="122"/>
    </row>
    <row r="33" spans="1:18" ht="18.75" hidden="1" customHeight="1">
      <c r="A33" s="85"/>
      <c r="C33" s="86"/>
      <c r="D33" s="118" t="s">
        <v>322</v>
      </c>
      <c r="E33" s="689" t="s">
        <v>323</v>
      </c>
      <c r="F33" s="690"/>
      <c r="G33" s="690"/>
      <c r="H33" s="690"/>
      <c r="I33" s="690"/>
      <c r="J33" s="690"/>
      <c r="K33" s="690"/>
      <c r="L33" s="690"/>
      <c r="M33" s="691"/>
      <c r="N33" s="102"/>
      <c r="P33" s="122"/>
    </row>
    <row r="34" spans="1:18" ht="37.5" hidden="1" customHeight="1">
      <c r="A34" s="91"/>
      <c r="B34" s="86"/>
      <c r="C34" s="86"/>
      <c r="D34" s="120" t="s">
        <v>324</v>
      </c>
      <c r="E34" s="698"/>
      <c r="F34" s="699"/>
      <c r="G34" s="699"/>
      <c r="H34" s="699"/>
      <c r="I34" s="699"/>
      <c r="J34" s="699"/>
      <c r="K34" s="699"/>
      <c r="L34" s="699"/>
      <c r="M34" s="700"/>
      <c r="N34" s="102"/>
      <c r="P34" s="122"/>
    </row>
    <row r="35" spans="1:18" ht="9.75" customHeight="1">
      <c r="A35" s="85"/>
      <c r="B35" s="86"/>
      <c r="C35" s="86"/>
      <c r="D35" s="86"/>
      <c r="E35" s="86"/>
      <c r="F35" s="86"/>
      <c r="G35" s="86"/>
      <c r="H35" s="86"/>
      <c r="I35" s="86"/>
      <c r="J35" s="121"/>
      <c r="K35" s="122"/>
      <c r="L35" s="86"/>
      <c r="M35" s="86"/>
      <c r="N35" s="102"/>
      <c r="P35" s="124"/>
    </row>
    <row r="36" spans="1:18" ht="18.75" customHeight="1">
      <c r="A36" s="85"/>
      <c r="B36" s="86"/>
      <c r="C36" s="86" t="s">
        <v>326</v>
      </c>
      <c r="D36" s="123"/>
      <c r="E36" s="123"/>
      <c r="F36" s="123"/>
      <c r="G36" s="123"/>
      <c r="H36" s="123"/>
      <c r="I36" s="86"/>
      <c r="J36" s="121"/>
      <c r="K36" s="121"/>
      <c r="L36" s="86"/>
      <c r="M36" s="86"/>
      <c r="N36" s="102"/>
      <c r="O36" s="121"/>
    </row>
    <row r="37" spans="1:18" ht="18.75" customHeight="1">
      <c r="A37" s="85"/>
      <c r="B37" s="103"/>
      <c r="C37" s="86" t="s">
        <v>327</v>
      </c>
      <c r="D37" s="86"/>
      <c r="E37" s="86"/>
      <c r="F37" s="86"/>
      <c r="G37" s="86"/>
      <c r="H37" s="86"/>
      <c r="I37" s="86"/>
      <c r="J37" s="86"/>
      <c r="K37" s="123"/>
      <c r="L37" s="123"/>
      <c r="M37" s="123"/>
      <c r="N37" s="87"/>
      <c r="O37" s="121"/>
      <c r="Q37" s="86"/>
      <c r="R37" s="86"/>
    </row>
    <row r="38" spans="1:18" ht="18.75" customHeight="1">
      <c r="A38" s="85"/>
      <c r="B38" s="86"/>
      <c r="C38" s="86" t="s">
        <v>328</v>
      </c>
      <c r="D38" s="86"/>
      <c r="E38" s="86"/>
      <c r="F38" s="86"/>
      <c r="G38" s="86"/>
      <c r="I38" s="704" t="s">
        <v>329</v>
      </c>
      <c r="J38" s="704"/>
      <c r="K38" s="705"/>
      <c r="L38" s="705"/>
      <c r="M38" s="86"/>
      <c r="N38" s="87"/>
      <c r="O38" s="125"/>
    </row>
    <row r="39" spans="1:18" ht="18.75" customHeight="1">
      <c r="A39" s="85"/>
      <c r="B39" s="86"/>
      <c r="C39" s="86" t="s">
        <v>330</v>
      </c>
      <c r="H39" s="86"/>
      <c r="I39" s="86"/>
      <c r="J39" s="86"/>
      <c r="K39" s="86"/>
      <c r="L39" s="86"/>
      <c r="M39" s="106"/>
      <c r="N39" s="126"/>
      <c r="O39" s="121"/>
      <c r="P39" s="131"/>
    </row>
    <row r="40" spans="1:18" ht="18.75" customHeight="1">
      <c r="A40" s="85"/>
      <c r="C40" s="86" t="s">
        <v>331</v>
      </c>
      <c r="D40" s="86"/>
      <c r="H40" s="86"/>
      <c r="I40" s="127"/>
      <c r="J40" s="86"/>
      <c r="M40" s="86"/>
      <c r="N40" s="87"/>
      <c r="O40" s="124"/>
    </row>
    <row r="41" spans="1:18" ht="6.75" customHeight="1">
      <c r="A41" s="108"/>
      <c r="B41" s="109"/>
      <c r="C41" s="128"/>
      <c r="D41" s="128"/>
      <c r="E41" s="128"/>
      <c r="F41" s="128"/>
      <c r="G41" s="128"/>
      <c r="H41" s="128"/>
      <c r="I41" s="109"/>
      <c r="J41" s="109"/>
      <c r="K41" s="109"/>
      <c r="L41" s="129"/>
      <c r="M41" s="129"/>
      <c r="N41" s="130"/>
      <c r="O41" s="92"/>
    </row>
    <row r="42" spans="1:18" ht="21.75" customHeight="1">
      <c r="A42" s="77" t="s">
        <v>332</v>
      </c>
      <c r="B42" s="78"/>
      <c r="C42" s="132"/>
      <c r="D42" s="132"/>
      <c r="E42" s="132"/>
      <c r="F42" s="132"/>
      <c r="G42" s="132"/>
      <c r="H42" s="132"/>
      <c r="I42" s="78"/>
      <c r="J42" s="78"/>
      <c r="K42" s="78"/>
      <c r="L42" s="78"/>
      <c r="M42" s="78"/>
      <c r="N42" s="79"/>
      <c r="O42" s="92"/>
    </row>
    <row r="43" spans="1:18" ht="22.5" customHeight="1">
      <c r="A43" s="85"/>
      <c r="B43" s="86" t="s">
        <v>333</v>
      </c>
      <c r="C43" s="86"/>
      <c r="D43" s="86" t="s">
        <v>334</v>
      </c>
      <c r="E43" s="706"/>
      <c r="F43" s="706"/>
      <c r="G43" s="706"/>
      <c r="H43" s="706"/>
      <c r="I43" s="706"/>
      <c r="J43" s="706"/>
      <c r="K43" s="706"/>
      <c r="L43" s="706"/>
      <c r="M43" s="706"/>
      <c r="N43" s="707"/>
      <c r="O43" s="92"/>
    </row>
    <row r="44" spans="1:18" ht="22.5" customHeight="1">
      <c r="A44" s="85"/>
      <c r="B44" s="86"/>
      <c r="C44" s="103"/>
      <c r="D44" s="100" t="s">
        <v>335</v>
      </c>
      <c r="E44" s="706"/>
      <c r="F44" s="706"/>
      <c r="G44" s="706"/>
      <c r="H44" s="706"/>
      <c r="I44" s="706"/>
      <c r="J44" s="706"/>
      <c r="K44" s="706"/>
      <c r="L44" s="706"/>
      <c r="M44" s="706"/>
      <c r="N44" s="707"/>
      <c r="O44" s="131"/>
    </row>
    <row r="45" spans="1:18" ht="22.5" customHeight="1">
      <c r="A45" s="85"/>
      <c r="B45" s="86"/>
      <c r="C45" s="86"/>
      <c r="E45" s="706"/>
      <c r="F45" s="706"/>
      <c r="G45" s="706"/>
      <c r="H45" s="706"/>
      <c r="I45" s="706"/>
      <c r="J45" s="706"/>
      <c r="K45" s="706"/>
      <c r="L45" s="706"/>
      <c r="M45" s="706"/>
      <c r="N45" s="707"/>
      <c r="O45" s="92"/>
    </row>
    <row r="46" spans="1:18" ht="7.5" customHeight="1">
      <c r="A46" s="108"/>
      <c r="B46" s="109"/>
      <c r="C46" s="109"/>
      <c r="D46" s="109"/>
      <c r="E46" s="133"/>
      <c r="F46" s="133"/>
      <c r="G46" s="133"/>
      <c r="H46" s="133"/>
      <c r="I46" s="109"/>
      <c r="J46" s="109"/>
      <c r="K46" s="109"/>
      <c r="L46" s="109"/>
      <c r="M46" s="109"/>
      <c r="N46" s="134"/>
      <c r="O46" s="92"/>
    </row>
    <row r="47" spans="1:18" ht="6.75" customHeight="1">
      <c r="A47" s="135"/>
      <c r="B47" s="135"/>
      <c r="C47" s="136"/>
      <c r="D47" s="136"/>
      <c r="E47" s="136"/>
      <c r="F47" s="136"/>
      <c r="G47" s="136"/>
      <c r="H47" s="136"/>
      <c r="I47" s="135"/>
      <c r="J47" s="135"/>
      <c r="K47" s="135"/>
      <c r="L47" s="135"/>
      <c r="M47" s="135"/>
      <c r="N47" s="135"/>
      <c r="O47" s="92"/>
    </row>
    <row r="48" spans="1:18" ht="21.75" customHeight="1">
      <c r="A48" s="77" t="s">
        <v>336</v>
      </c>
      <c r="B48" s="78"/>
      <c r="C48" s="132"/>
      <c r="D48" s="132"/>
      <c r="E48" s="132"/>
      <c r="F48" s="132"/>
      <c r="G48" s="132"/>
      <c r="H48" s="132"/>
      <c r="I48" s="78"/>
      <c r="J48" s="78"/>
      <c r="K48" s="78"/>
      <c r="L48" s="78"/>
      <c r="M48" s="78"/>
      <c r="N48" s="79"/>
      <c r="O48" s="86"/>
    </row>
    <row r="49" spans="1:15" ht="61.5" customHeight="1">
      <c r="A49" s="701"/>
      <c r="B49" s="702"/>
      <c r="C49" s="702"/>
      <c r="D49" s="702"/>
      <c r="E49" s="702"/>
      <c r="F49" s="702"/>
      <c r="G49" s="702"/>
      <c r="H49" s="702"/>
      <c r="I49" s="702"/>
      <c r="J49" s="702"/>
      <c r="K49" s="702"/>
      <c r="L49" s="702"/>
      <c r="M49" s="702"/>
      <c r="N49" s="703"/>
      <c r="O49" s="137"/>
    </row>
    <row r="50" spans="1:15" ht="15.75" customHeight="1">
      <c r="A50" s="83"/>
      <c r="B50" s="83"/>
      <c r="C50" s="138"/>
      <c r="D50" s="138"/>
      <c r="E50" s="138"/>
      <c r="F50" s="138"/>
      <c r="G50" s="138"/>
      <c r="H50" s="138"/>
      <c r="I50" s="137"/>
      <c r="J50" s="137"/>
      <c r="K50" s="83"/>
      <c r="L50" s="137"/>
      <c r="M50" s="139" t="s">
        <v>337</v>
      </c>
      <c r="N50" s="275">
        <f>総表!J49</f>
        <v>0</v>
      </c>
    </row>
  </sheetData>
  <mergeCells count="58">
    <mergeCell ref="L12:N12"/>
    <mergeCell ref="A1:N1"/>
    <mergeCell ref="P1:Q1"/>
    <mergeCell ref="A2:B2"/>
    <mergeCell ref="C2:N2"/>
    <mergeCell ref="P2:Q3"/>
    <mergeCell ref="A3:B3"/>
    <mergeCell ref="C3:N3"/>
    <mergeCell ref="C9:D9"/>
    <mergeCell ref="L9:N9"/>
    <mergeCell ref="C10:D10"/>
    <mergeCell ref="L11:N11"/>
    <mergeCell ref="C12:E12"/>
    <mergeCell ref="C11:E11"/>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C25:E25"/>
    <mergeCell ref="L25:M25"/>
    <mergeCell ref="C20:G20"/>
    <mergeCell ref="J20:L20"/>
    <mergeCell ref="C21:G21"/>
    <mergeCell ref="C22:E22"/>
    <mergeCell ref="L22:M22"/>
    <mergeCell ref="C23:E23"/>
    <mergeCell ref="L23:M23"/>
    <mergeCell ref="C24:E24"/>
    <mergeCell ref="L24:M24"/>
    <mergeCell ref="A49:N49"/>
    <mergeCell ref="E34:M34"/>
    <mergeCell ref="I38:J38"/>
    <mergeCell ref="K38:L38"/>
    <mergeCell ref="E43:N43"/>
    <mergeCell ref="E44:N44"/>
    <mergeCell ref="E45:N45"/>
    <mergeCell ref="E33:M33"/>
    <mergeCell ref="C26:E26"/>
    <mergeCell ref="J27:M27"/>
    <mergeCell ref="B28:H28"/>
    <mergeCell ref="E29:H29"/>
    <mergeCell ref="J29:K29"/>
    <mergeCell ref="L29:M29"/>
    <mergeCell ref="E30:M30"/>
    <mergeCell ref="E31:M31"/>
    <mergeCell ref="E32:H32"/>
    <mergeCell ref="J32:K32"/>
    <mergeCell ref="L32:M32"/>
  </mergeCells>
  <phoneticPr fontId="35"/>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200025</xdr:rowOff>
                  </from>
                  <to>
                    <xdr:col>2</xdr:col>
                    <xdr:colOff>85725</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Normal="100" zoomScaleSheetLayoutView="100" zoomScalePageLayoutView="70" workbookViewId="0">
      <selection activeCell="A3" sqref="A3:J3"/>
    </sheetView>
  </sheetViews>
  <sheetFormatPr defaultColWidth="9" defaultRowHeight="18.75"/>
  <cols>
    <col min="1" max="2" width="4.875" style="70" customWidth="1"/>
    <col min="3" max="3" width="4.25" style="70" customWidth="1"/>
    <col min="4" max="4" width="16.25" style="70" customWidth="1"/>
    <col min="5" max="5" width="7.5" style="70" customWidth="1"/>
    <col min="6" max="7" width="6.875" style="70" customWidth="1"/>
    <col min="8" max="8" width="1.75" style="70" customWidth="1"/>
    <col min="9" max="9" width="2.625" style="70" customWidth="1"/>
    <col min="10" max="10" width="4.375" style="70" customWidth="1"/>
    <col min="11" max="11" width="4.875" style="70" customWidth="1"/>
    <col min="12" max="12" width="8.625" style="70" customWidth="1"/>
    <col min="13" max="13" width="16.75" style="70" customWidth="1"/>
    <col min="14" max="14" width="19.5" style="70" customWidth="1"/>
    <col min="15" max="15" width="12.375" style="70" hidden="1" customWidth="1"/>
    <col min="16" max="16" width="102.125" style="70" hidden="1" customWidth="1"/>
    <col min="17" max="16384" width="9" style="70"/>
  </cols>
  <sheetData>
    <row r="1" spans="1:18" ht="25.5" customHeight="1">
      <c r="A1" s="713" t="s">
        <v>440</v>
      </c>
      <c r="B1" s="713"/>
      <c r="C1" s="713"/>
      <c r="D1" s="713"/>
      <c r="E1" s="713"/>
      <c r="F1" s="713"/>
      <c r="G1" s="713"/>
      <c r="H1" s="713"/>
      <c r="I1" s="713"/>
      <c r="J1" s="713"/>
      <c r="K1" s="713"/>
      <c r="L1" s="713"/>
      <c r="M1" s="713"/>
      <c r="N1" s="713"/>
      <c r="O1" s="69"/>
      <c r="P1" s="714"/>
      <c r="Q1" s="714"/>
    </row>
    <row r="2" spans="1:18" ht="19.5" customHeight="1">
      <c r="A2" s="715" t="s">
        <v>253</v>
      </c>
      <c r="B2" s="715"/>
      <c r="C2" s="716" t="str">
        <f>IF(総表!$C$10=総表!$N$10,総表!$C$27,IF(総表!$C$10=総表!$N$11,総表!$C$27,IF(総表!$C$10=総表!$N$12,総表!$C$27,"")))</f>
        <v/>
      </c>
      <c r="D2" s="716"/>
      <c r="E2" s="716"/>
      <c r="F2" s="716"/>
      <c r="G2" s="716"/>
      <c r="H2" s="716"/>
      <c r="I2" s="716"/>
      <c r="J2" s="716"/>
      <c r="K2" s="716"/>
      <c r="L2" s="716"/>
      <c r="M2" s="716"/>
      <c r="N2" s="716"/>
      <c r="O2" s="71"/>
      <c r="P2" s="717"/>
      <c r="Q2" s="717"/>
    </row>
    <row r="3" spans="1:18" ht="19.5" customHeight="1">
      <c r="A3" s="715" t="s">
        <v>254</v>
      </c>
      <c r="B3" s="715"/>
      <c r="C3" s="716" t="str">
        <f>IF(総表!$C$10=総表!$N$10,総表!$C$15,IF(総表!$C$10=総表!$N$11,総表!$C$15,IF(総表!$C$10=総表!$N$12,総表!$C$15,"")))</f>
        <v/>
      </c>
      <c r="D3" s="716"/>
      <c r="E3" s="716"/>
      <c r="F3" s="716"/>
      <c r="G3" s="716"/>
      <c r="H3" s="716"/>
      <c r="I3" s="716"/>
      <c r="J3" s="716"/>
      <c r="K3" s="716"/>
      <c r="L3" s="716"/>
      <c r="M3" s="716"/>
      <c r="N3" s="716"/>
      <c r="O3" s="71"/>
      <c r="P3" s="717"/>
      <c r="Q3" s="717"/>
    </row>
    <row r="4" spans="1:18" ht="7.5" customHeight="1">
      <c r="A4" s="72"/>
      <c r="B4" s="72"/>
      <c r="C4" s="72"/>
      <c r="D4" s="72"/>
      <c r="E4" s="72"/>
      <c r="F4" s="72"/>
      <c r="G4" s="72"/>
      <c r="H4" s="72"/>
      <c r="I4" s="72"/>
      <c r="J4" s="72"/>
      <c r="K4" s="72"/>
      <c r="L4" s="72"/>
      <c r="M4" s="72"/>
      <c r="N4" s="72"/>
      <c r="O4" s="72"/>
      <c r="P4" s="73"/>
    </row>
    <row r="5" spans="1:18" ht="21.75" customHeight="1">
      <c r="A5" s="74" t="s">
        <v>255</v>
      </c>
      <c r="B5" s="75"/>
      <c r="C5" s="75"/>
      <c r="D5" s="75"/>
      <c r="E5" s="75"/>
      <c r="F5" s="75"/>
      <c r="G5" s="75"/>
      <c r="H5" s="76"/>
      <c r="I5" s="77" t="s">
        <v>351</v>
      </c>
      <c r="J5" s="78"/>
      <c r="K5" s="78"/>
      <c r="L5" s="78"/>
      <c r="M5" s="78"/>
      <c r="N5" s="79"/>
      <c r="O5" s="80" t="s">
        <v>257</v>
      </c>
      <c r="P5" s="81" t="s">
        <v>258</v>
      </c>
    </row>
    <row r="6" spans="1:18" ht="18.75" customHeight="1">
      <c r="A6" s="82"/>
      <c r="B6" s="83" t="s">
        <v>259</v>
      </c>
      <c r="C6" s="83"/>
      <c r="D6" s="83"/>
      <c r="E6" s="83"/>
      <c r="F6" s="83"/>
      <c r="G6" s="83"/>
      <c r="H6" s="84"/>
      <c r="I6" s="85"/>
      <c r="J6" s="86" t="s">
        <v>260</v>
      </c>
      <c r="K6" s="86"/>
      <c r="L6" s="86"/>
      <c r="M6" s="86"/>
      <c r="N6" s="87"/>
      <c r="O6" s="70" t="s">
        <v>261</v>
      </c>
      <c r="P6" s="81" t="s">
        <v>262</v>
      </c>
    </row>
    <row r="7" spans="1:18" ht="18.75" customHeight="1">
      <c r="A7" s="85"/>
      <c r="B7" s="83" t="s">
        <v>263</v>
      </c>
      <c r="C7" s="86"/>
      <c r="D7" s="86"/>
      <c r="E7" s="86"/>
      <c r="F7" s="86"/>
      <c r="G7" s="86"/>
      <c r="H7" s="87"/>
      <c r="I7" s="85"/>
      <c r="J7" s="86"/>
      <c r="K7" s="86" t="s">
        <v>264</v>
      </c>
      <c r="L7" s="86"/>
      <c r="M7" s="86"/>
      <c r="N7" s="87"/>
      <c r="O7" s="70" t="s">
        <v>265</v>
      </c>
      <c r="P7" s="81" t="s">
        <v>266</v>
      </c>
    </row>
    <row r="8" spans="1:18" ht="18.75" customHeight="1">
      <c r="A8" s="85"/>
      <c r="B8" s="88" t="s">
        <v>267</v>
      </c>
      <c r="C8" s="89"/>
      <c r="D8" s="89"/>
      <c r="E8" s="89"/>
      <c r="F8" s="89"/>
      <c r="G8" s="89"/>
      <c r="H8" s="90"/>
      <c r="I8" s="91"/>
      <c r="J8" s="86"/>
      <c r="K8" s="88"/>
      <c r="L8" s="92" t="s">
        <v>268</v>
      </c>
      <c r="M8" s="92"/>
      <c r="N8" s="93"/>
      <c r="O8" s="70" t="s">
        <v>269</v>
      </c>
      <c r="P8" s="81" t="s">
        <v>270</v>
      </c>
    </row>
    <row r="9" spans="1:18" ht="18.75" customHeight="1">
      <c r="A9" s="85"/>
      <c r="B9" s="86"/>
      <c r="C9" s="692" t="s">
        <v>274</v>
      </c>
      <c r="D9" s="692"/>
      <c r="E9" s="94"/>
      <c r="F9" s="95"/>
      <c r="G9" s="95"/>
      <c r="H9" s="96"/>
      <c r="I9" s="85"/>
      <c r="J9" s="86"/>
      <c r="K9" s="97"/>
      <c r="L9" s="718" t="s">
        <v>271</v>
      </c>
      <c r="M9" s="718"/>
      <c r="N9" s="719"/>
      <c r="O9" s="70" t="s">
        <v>272</v>
      </c>
      <c r="P9" s="81" t="s">
        <v>344</v>
      </c>
    </row>
    <row r="10" spans="1:18" ht="18.75" customHeight="1">
      <c r="A10" s="85"/>
      <c r="B10" s="86"/>
      <c r="C10" s="692" t="s">
        <v>278</v>
      </c>
      <c r="D10" s="692"/>
      <c r="E10" s="95"/>
      <c r="F10" s="95"/>
      <c r="G10" s="95"/>
      <c r="H10" s="96"/>
      <c r="I10" s="85"/>
      <c r="J10" s="86"/>
      <c r="K10" s="86" t="s">
        <v>275</v>
      </c>
      <c r="L10" s="86"/>
      <c r="M10" s="98"/>
      <c r="N10" s="99"/>
      <c r="O10" s="70" t="s">
        <v>276</v>
      </c>
      <c r="P10" s="81" t="s">
        <v>277</v>
      </c>
    </row>
    <row r="11" spans="1:18" ht="18.75" customHeight="1">
      <c r="A11" s="85"/>
      <c r="B11" s="86"/>
      <c r="C11" s="692" t="s">
        <v>356</v>
      </c>
      <c r="D11" s="692"/>
      <c r="E11" s="692"/>
      <c r="F11" s="95"/>
      <c r="G11" s="95"/>
      <c r="H11" s="96"/>
      <c r="I11" s="85"/>
      <c r="K11" s="86"/>
      <c r="L11" s="710" t="s">
        <v>441</v>
      </c>
      <c r="M11" s="710"/>
      <c r="N11" s="711"/>
      <c r="O11" s="70" t="s">
        <v>279</v>
      </c>
      <c r="P11" s="81" t="s">
        <v>280</v>
      </c>
    </row>
    <row r="12" spans="1:18" ht="18.75" customHeight="1">
      <c r="A12" s="85"/>
      <c r="B12" s="86"/>
      <c r="C12" s="692" t="s">
        <v>359</v>
      </c>
      <c r="D12" s="692"/>
      <c r="E12" s="692"/>
      <c r="F12" s="95"/>
      <c r="G12" s="95"/>
      <c r="H12" s="96"/>
      <c r="I12" s="85"/>
      <c r="K12" s="86"/>
      <c r="L12" s="710" t="s">
        <v>281</v>
      </c>
      <c r="M12" s="710"/>
      <c r="N12" s="711"/>
      <c r="O12" s="70" t="s">
        <v>282</v>
      </c>
      <c r="P12" s="81" t="s">
        <v>283</v>
      </c>
    </row>
    <row r="13" spans="1:18" ht="18.75" customHeight="1">
      <c r="A13" s="85"/>
      <c r="B13" s="86"/>
      <c r="C13" s="692" t="s">
        <v>358</v>
      </c>
      <c r="D13" s="692"/>
      <c r="E13" s="692"/>
      <c r="F13" s="95"/>
      <c r="G13" s="95"/>
      <c r="H13" s="96"/>
      <c r="I13" s="85"/>
      <c r="K13" s="86"/>
      <c r="L13" s="710" t="s">
        <v>285</v>
      </c>
      <c r="M13" s="710"/>
      <c r="N13" s="711"/>
      <c r="O13" s="86"/>
      <c r="P13" s="81" t="s">
        <v>286</v>
      </c>
    </row>
    <row r="14" spans="1:18" ht="18.75" customHeight="1">
      <c r="A14" s="85"/>
      <c r="B14" s="86"/>
      <c r="C14" s="692" t="s">
        <v>357</v>
      </c>
      <c r="D14" s="692"/>
      <c r="E14" s="692"/>
      <c r="F14" s="95"/>
      <c r="G14" s="95"/>
      <c r="H14" s="96"/>
      <c r="I14" s="85"/>
      <c r="K14" s="86"/>
      <c r="L14" s="710" t="s">
        <v>345</v>
      </c>
      <c r="M14" s="710"/>
      <c r="N14" s="711"/>
      <c r="O14" s="86"/>
      <c r="P14" s="81" t="s">
        <v>289</v>
      </c>
    </row>
    <row r="15" spans="1:18" ht="18.75" customHeight="1">
      <c r="A15" s="85"/>
      <c r="B15" s="86"/>
      <c r="C15" s="692" t="s">
        <v>405</v>
      </c>
      <c r="D15" s="692"/>
      <c r="E15" s="692"/>
      <c r="F15" s="95"/>
      <c r="G15" s="95"/>
      <c r="H15" s="96"/>
      <c r="I15" s="85"/>
      <c r="K15" s="86"/>
      <c r="L15" s="710" t="s">
        <v>346</v>
      </c>
      <c r="M15" s="710"/>
      <c r="N15" s="711"/>
      <c r="O15" s="86"/>
      <c r="P15" s="81" t="s">
        <v>292</v>
      </c>
    </row>
    <row r="16" spans="1:18" ht="18.75" customHeight="1">
      <c r="A16" s="85"/>
      <c r="B16" s="86"/>
      <c r="C16" s="692" t="s">
        <v>406</v>
      </c>
      <c r="D16" s="692"/>
      <c r="E16" s="692"/>
      <c r="F16" s="95"/>
      <c r="G16" s="95"/>
      <c r="H16" s="96"/>
      <c r="I16" s="85"/>
      <c r="J16" s="86"/>
      <c r="K16" s="86"/>
      <c r="L16" s="710" t="s">
        <v>294</v>
      </c>
      <c r="M16" s="710"/>
      <c r="N16" s="711"/>
      <c r="O16" s="100"/>
      <c r="P16" s="81" t="s">
        <v>295</v>
      </c>
      <c r="Q16" s="86"/>
      <c r="R16" s="86"/>
    </row>
    <row r="17" spans="1:19" ht="18.75" customHeight="1">
      <c r="A17" s="85"/>
      <c r="B17" s="86"/>
      <c r="C17" s="692" t="s">
        <v>299</v>
      </c>
      <c r="D17" s="692"/>
      <c r="E17" s="692"/>
      <c r="F17" s="95"/>
      <c r="G17" s="95"/>
      <c r="H17" s="96"/>
      <c r="I17" s="85"/>
      <c r="J17" s="86"/>
      <c r="K17" s="692" t="s">
        <v>297</v>
      </c>
      <c r="L17" s="692"/>
      <c r="M17" s="692"/>
      <c r="N17" s="712"/>
      <c r="O17" s="100"/>
      <c r="P17" s="81" t="s">
        <v>298</v>
      </c>
    </row>
    <row r="18" spans="1:19" ht="18.75" customHeight="1">
      <c r="A18" s="85"/>
      <c r="B18" s="86"/>
      <c r="C18" s="692" t="s">
        <v>347</v>
      </c>
      <c r="D18" s="692"/>
      <c r="E18" s="692"/>
      <c r="F18" s="692"/>
      <c r="G18" s="692"/>
      <c r="H18" s="96"/>
      <c r="I18" s="85"/>
      <c r="K18" s="692" t="s">
        <v>300</v>
      </c>
      <c r="L18" s="692"/>
      <c r="M18" s="692"/>
      <c r="N18" s="712"/>
      <c r="O18" s="101"/>
      <c r="P18" s="81" t="s">
        <v>301</v>
      </c>
    </row>
    <row r="19" spans="1:19" ht="18.75" customHeight="1">
      <c r="A19" s="85"/>
      <c r="B19" s="86"/>
      <c r="C19" s="692" t="s">
        <v>493</v>
      </c>
      <c r="D19" s="692"/>
      <c r="E19" s="692"/>
      <c r="F19" s="692"/>
      <c r="G19" s="692"/>
      <c r="H19" s="96"/>
      <c r="I19" s="85"/>
      <c r="J19" s="709" t="s">
        <v>303</v>
      </c>
      <c r="K19" s="709"/>
      <c r="L19" s="709"/>
      <c r="N19" s="102"/>
      <c r="O19" s="103"/>
      <c r="P19" s="81" t="s">
        <v>304</v>
      </c>
      <c r="Q19" s="101"/>
      <c r="R19" s="101"/>
      <c r="S19" s="101"/>
    </row>
    <row r="20" spans="1:19" ht="18.75" customHeight="1">
      <c r="A20" s="85"/>
      <c r="B20" s="86"/>
      <c r="C20" s="692" t="s">
        <v>302</v>
      </c>
      <c r="D20" s="692"/>
      <c r="E20" s="692"/>
      <c r="F20" s="95"/>
      <c r="G20" s="95"/>
      <c r="H20" s="104"/>
      <c r="I20" s="85"/>
      <c r="J20" s="709" t="s">
        <v>306</v>
      </c>
      <c r="K20" s="709"/>
      <c r="L20" s="709"/>
      <c r="M20" s="86"/>
      <c r="N20" s="87"/>
      <c r="O20" s="103"/>
      <c r="P20" s="81" t="s">
        <v>307</v>
      </c>
    </row>
    <row r="21" spans="1:19" ht="18.75" customHeight="1">
      <c r="A21" s="85"/>
      <c r="B21" s="86"/>
      <c r="C21" s="692" t="s">
        <v>340</v>
      </c>
      <c r="D21" s="692"/>
      <c r="E21" s="692"/>
      <c r="F21" s="95"/>
      <c r="G21" s="95"/>
      <c r="H21" s="104"/>
      <c r="I21" s="85"/>
      <c r="J21" s="86"/>
      <c r="K21" s="103" t="s">
        <v>309</v>
      </c>
      <c r="L21" s="100"/>
      <c r="M21" s="100"/>
      <c r="N21" s="90"/>
      <c r="O21" s="103"/>
      <c r="P21" s="81" t="s">
        <v>310</v>
      </c>
    </row>
    <row r="22" spans="1:19" ht="18.75" customHeight="1">
      <c r="A22" s="85"/>
      <c r="B22" s="86"/>
      <c r="C22" s="692" t="s">
        <v>308</v>
      </c>
      <c r="D22" s="692"/>
      <c r="E22" s="692"/>
      <c r="F22" s="94"/>
      <c r="G22" s="94"/>
      <c r="H22" s="104"/>
      <c r="I22" s="85"/>
      <c r="J22" s="86"/>
      <c r="K22" s="86"/>
      <c r="L22" s="708"/>
      <c r="M22" s="708"/>
      <c r="N22" s="105"/>
      <c r="O22" s="103"/>
      <c r="P22" s="81" t="s">
        <v>311</v>
      </c>
    </row>
    <row r="23" spans="1:19" ht="18.75" customHeight="1">
      <c r="A23" s="85"/>
      <c r="B23" s="86"/>
      <c r="C23" s="692" t="s">
        <v>478</v>
      </c>
      <c r="D23" s="692"/>
      <c r="E23" s="692"/>
      <c r="F23" s="95"/>
      <c r="G23" s="95"/>
      <c r="H23" s="104"/>
      <c r="I23" s="85"/>
      <c r="J23" s="86"/>
      <c r="K23" s="86"/>
      <c r="L23" s="708"/>
      <c r="M23" s="708"/>
      <c r="N23" s="87"/>
      <c r="O23" s="103"/>
      <c r="P23" s="81" t="s">
        <v>348</v>
      </c>
    </row>
    <row r="24" spans="1:19" ht="18.75" customHeight="1">
      <c r="A24" s="85"/>
      <c r="B24" s="86"/>
      <c r="C24" s="692" t="s">
        <v>479</v>
      </c>
      <c r="D24" s="692"/>
      <c r="E24" s="692"/>
      <c r="F24" s="95"/>
      <c r="G24" s="95"/>
      <c r="H24" s="104"/>
      <c r="I24" s="85"/>
      <c r="J24" s="86"/>
      <c r="K24" s="86"/>
      <c r="L24" s="708"/>
      <c r="M24" s="708"/>
      <c r="N24" s="87"/>
      <c r="O24" s="103"/>
      <c r="P24" s="81" t="s">
        <v>349</v>
      </c>
    </row>
    <row r="25" spans="1:19" ht="18.75" customHeight="1">
      <c r="A25" s="85"/>
      <c r="B25" s="86"/>
      <c r="C25" s="692" t="s">
        <v>480</v>
      </c>
      <c r="D25" s="692"/>
      <c r="E25" s="692"/>
      <c r="F25" s="692"/>
      <c r="G25" s="692"/>
      <c r="H25" s="104"/>
      <c r="I25" s="85"/>
      <c r="J25" s="86"/>
      <c r="K25" s="86"/>
      <c r="L25" s="708"/>
      <c r="M25" s="708"/>
      <c r="N25" s="87"/>
      <c r="O25" s="103"/>
      <c r="P25" s="81" t="s">
        <v>313</v>
      </c>
    </row>
    <row r="26" spans="1:19" ht="18.75" customHeight="1">
      <c r="A26" s="85"/>
      <c r="B26" s="86"/>
      <c r="C26" s="692" t="s">
        <v>481</v>
      </c>
      <c r="D26" s="692"/>
      <c r="E26" s="692"/>
      <c r="F26" s="95"/>
      <c r="G26" s="95"/>
      <c r="H26" s="104"/>
      <c r="I26" s="85"/>
      <c r="J26" s="86"/>
      <c r="K26" s="86"/>
      <c r="L26" s="708"/>
      <c r="M26" s="708"/>
      <c r="N26" s="87"/>
      <c r="O26" s="103"/>
      <c r="P26" s="81" t="s">
        <v>350</v>
      </c>
    </row>
    <row r="27" spans="1:19" ht="18.75" customHeight="1">
      <c r="A27" s="85"/>
      <c r="B27" s="86"/>
      <c r="C27" s="692" t="s">
        <v>482</v>
      </c>
      <c r="D27" s="692"/>
      <c r="E27" s="692"/>
      <c r="F27" s="692"/>
      <c r="G27" s="692"/>
      <c r="H27" s="107"/>
      <c r="I27" s="85"/>
      <c r="J27" s="86"/>
      <c r="L27" s="708"/>
      <c r="M27" s="708"/>
      <c r="N27" s="102"/>
      <c r="O27" s="103"/>
      <c r="P27" s="81" t="s">
        <v>315</v>
      </c>
    </row>
    <row r="28" spans="1:19" ht="18.75" customHeight="1">
      <c r="A28" s="85"/>
      <c r="B28" s="86"/>
      <c r="C28" s="95"/>
      <c r="D28" s="106"/>
      <c r="E28" s="106"/>
      <c r="F28" s="106"/>
      <c r="G28" s="106"/>
      <c r="H28" s="107"/>
      <c r="I28" s="85"/>
      <c r="J28" s="86"/>
      <c r="K28" s="86"/>
      <c r="L28" s="708"/>
      <c r="M28" s="708"/>
      <c r="N28" s="105"/>
      <c r="O28" s="103"/>
      <c r="P28" s="81" t="s">
        <v>316</v>
      </c>
    </row>
    <row r="29" spans="1:19" ht="21.75" customHeight="1">
      <c r="A29" s="74" t="s">
        <v>352</v>
      </c>
      <c r="B29" s="114"/>
      <c r="C29" s="115"/>
      <c r="D29" s="115"/>
      <c r="E29" s="115"/>
      <c r="F29" s="115"/>
      <c r="G29" s="115"/>
      <c r="H29" s="115"/>
      <c r="I29" s="78"/>
      <c r="J29" s="693"/>
      <c r="K29" s="693"/>
      <c r="L29" s="693"/>
      <c r="M29" s="693"/>
      <c r="N29" s="116"/>
      <c r="P29" s="81"/>
    </row>
    <row r="30" spans="1:19" ht="18.75" customHeight="1">
      <c r="A30" s="85"/>
      <c r="B30" s="86"/>
      <c r="C30" s="86"/>
      <c r="D30" s="118" t="s">
        <v>319</v>
      </c>
      <c r="E30" s="695"/>
      <c r="F30" s="696"/>
      <c r="G30" s="696"/>
      <c r="H30" s="696"/>
      <c r="I30" s="119" t="s">
        <v>320</v>
      </c>
      <c r="J30" s="695" t="s">
        <v>321</v>
      </c>
      <c r="K30" s="697"/>
      <c r="L30" s="695"/>
      <c r="M30" s="697"/>
      <c r="N30" s="102"/>
    </row>
    <row r="31" spans="1:19" ht="60" customHeight="1">
      <c r="A31" s="91"/>
      <c r="B31" s="86"/>
      <c r="C31" s="86"/>
      <c r="D31" s="120" t="s">
        <v>324</v>
      </c>
      <c r="E31" s="698"/>
      <c r="F31" s="699"/>
      <c r="G31" s="699"/>
      <c r="H31" s="699"/>
      <c r="I31" s="699"/>
      <c r="J31" s="699"/>
      <c r="K31" s="699"/>
      <c r="L31" s="699"/>
      <c r="M31" s="700"/>
      <c r="N31" s="102"/>
    </row>
    <row r="32" spans="1:19" ht="9.75" customHeight="1">
      <c r="A32" s="85"/>
      <c r="B32" s="86"/>
      <c r="C32" s="86"/>
      <c r="D32" s="86"/>
      <c r="E32" s="86"/>
      <c r="F32" s="86"/>
      <c r="G32" s="86"/>
      <c r="H32" s="86"/>
      <c r="I32" s="86"/>
      <c r="J32" s="121"/>
      <c r="K32" s="122"/>
      <c r="L32" s="86"/>
      <c r="M32" s="86"/>
      <c r="N32" s="102"/>
      <c r="P32" s="121"/>
    </row>
    <row r="33" spans="1:18" ht="18.75" customHeight="1">
      <c r="A33" s="85"/>
      <c r="B33" s="86"/>
      <c r="C33" s="86" t="s">
        <v>326</v>
      </c>
      <c r="D33" s="123"/>
      <c r="E33" s="123"/>
      <c r="F33" s="123"/>
      <c r="G33" s="123"/>
      <c r="H33" s="123"/>
      <c r="I33" s="86"/>
      <c r="J33" s="121"/>
      <c r="K33" s="121"/>
      <c r="L33" s="86"/>
      <c r="M33" s="86"/>
      <c r="N33" s="102"/>
      <c r="O33" s="121"/>
      <c r="P33" s="122"/>
    </row>
    <row r="34" spans="1:18" ht="18.75" customHeight="1">
      <c r="A34" s="85"/>
      <c r="B34" s="103"/>
      <c r="C34" s="86" t="s">
        <v>327</v>
      </c>
      <c r="D34" s="86"/>
      <c r="E34" s="86"/>
      <c r="F34" s="86"/>
      <c r="G34" s="86"/>
      <c r="H34" s="86"/>
      <c r="I34" s="86"/>
      <c r="J34" s="86"/>
      <c r="K34" s="123"/>
      <c r="L34" s="123"/>
      <c r="M34" s="123"/>
      <c r="N34" s="87"/>
      <c r="O34" s="121"/>
      <c r="P34" s="122"/>
      <c r="Q34" s="86"/>
      <c r="R34" s="86"/>
    </row>
    <row r="35" spans="1:18" ht="18.75" customHeight="1">
      <c r="A35" s="85"/>
      <c r="B35" s="86"/>
      <c r="C35" s="86" t="s">
        <v>328</v>
      </c>
      <c r="D35" s="86"/>
      <c r="E35" s="86"/>
      <c r="F35" s="86"/>
      <c r="G35" s="86"/>
      <c r="I35" s="704" t="s">
        <v>329</v>
      </c>
      <c r="J35" s="704"/>
      <c r="K35" s="705"/>
      <c r="L35" s="705"/>
      <c r="M35" s="86"/>
      <c r="N35" s="87"/>
      <c r="O35" s="125"/>
      <c r="P35" s="122"/>
    </row>
    <row r="36" spans="1:18" ht="18.75" customHeight="1">
      <c r="A36" s="85"/>
      <c r="B36" s="86"/>
      <c r="C36" s="86" t="s">
        <v>330</v>
      </c>
      <c r="H36" s="86"/>
      <c r="I36" s="86"/>
      <c r="J36" s="86"/>
      <c r="K36" s="86"/>
      <c r="L36" s="86"/>
      <c r="M36" s="106"/>
      <c r="N36" s="126"/>
      <c r="O36" s="121"/>
      <c r="P36" s="124"/>
    </row>
    <row r="37" spans="1:18" ht="18.75" customHeight="1">
      <c r="A37" s="85"/>
      <c r="C37" s="86" t="s">
        <v>331</v>
      </c>
      <c r="D37" s="86"/>
      <c r="H37" s="86"/>
      <c r="I37" s="127"/>
      <c r="J37" s="86"/>
      <c r="M37" s="86"/>
      <c r="N37" s="87"/>
      <c r="O37" s="124"/>
    </row>
    <row r="38" spans="1:18" ht="6.75" customHeight="1">
      <c r="A38" s="108"/>
      <c r="B38" s="109"/>
      <c r="C38" s="128"/>
      <c r="D38" s="128"/>
      <c r="E38" s="128"/>
      <c r="F38" s="128"/>
      <c r="G38" s="128"/>
      <c r="H38" s="128"/>
      <c r="I38" s="109"/>
      <c r="J38" s="109"/>
      <c r="K38" s="109"/>
      <c r="L38" s="129"/>
      <c r="M38" s="129"/>
      <c r="N38" s="130"/>
      <c r="O38" s="92"/>
    </row>
    <row r="39" spans="1:18" ht="21.75" customHeight="1">
      <c r="A39" s="77" t="s">
        <v>332</v>
      </c>
      <c r="B39" s="78"/>
      <c r="C39" s="132"/>
      <c r="D39" s="132"/>
      <c r="E39" s="132"/>
      <c r="F39" s="132"/>
      <c r="G39" s="132"/>
      <c r="H39" s="132"/>
      <c r="I39" s="78"/>
      <c r="J39" s="78"/>
      <c r="K39" s="78"/>
      <c r="L39" s="78"/>
      <c r="M39" s="78"/>
      <c r="N39" s="79"/>
      <c r="O39" s="92"/>
    </row>
    <row r="40" spans="1:18" ht="22.5" customHeight="1">
      <c r="A40" s="85"/>
      <c r="B40" s="86" t="s">
        <v>333</v>
      </c>
      <c r="C40" s="86"/>
      <c r="D40" s="86" t="s">
        <v>334</v>
      </c>
      <c r="E40" s="706"/>
      <c r="F40" s="706"/>
      <c r="G40" s="706"/>
      <c r="H40" s="706"/>
      <c r="I40" s="706"/>
      <c r="J40" s="706"/>
      <c r="K40" s="706"/>
      <c r="L40" s="706"/>
      <c r="M40" s="706"/>
      <c r="N40" s="707"/>
      <c r="O40" s="92"/>
      <c r="P40" s="131"/>
    </row>
    <row r="41" spans="1:18" ht="22.5" customHeight="1">
      <c r="A41" s="85"/>
      <c r="B41" s="86"/>
      <c r="C41" s="103"/>
      <c r="D41" s="100" t="s">
        <v>335</v>
      </c>
      <c r="E41" s="706"/>
      <c r="F41" s="706"/>
      <c r="G41" s="706"/>
      <c r="H41" s="706"/>
      <c r="I41" s="706"/>
      <c r="J41" s="706"/>
      <c r="K41" s="706"/>
      <c r="L41" s="706"/>
      <c r="M41" s="706"/>
      <c r="N41" s="707"/>
      <c r="O41" s="131"/>
    </row>
    <row r="42" spans="1:18" ht="22.5" customHeight="1">
      <c r="A42" s="85"/>
      <c r="B42" s="86"/>
      <c r="C42" s="86"/>
      <c r="E42" s="706"/>
      <c r="F42" s="706"/>
      <c r="G42" s="706"/>
      <c r="H42" s="706"/>
      <c r="I42" s="706"/>
      <c r="J42" s="706"/>
      <c r="K42" s="706"/>
      <c r="L42" s="706"/>
      <c r="M42" s="706"/>
      <c r="N42" s="707"/>
      <c r="O42" s="92"/>
    </row>
    <row r="43" spans="1:18" ht="7.5" customHeight="1">
      <c r="A43" s="108"/>
      <c r="B43" s="109"/>
      <c r="C43" s="109"/>
      <c r="D43" s="109"/>
      <c r="E43" s="133"/>
      <c r="F43" s="133"/>
      <c r="G43" s="133"/>
      <c r="H43" s="133"/>
      <c r="I43" s="109"/>
      <c r="J43" s="109"/>
      <c r="K43" s="109"/>
      <c r="L43" s="109"/>
      <c r="M43" s="109"/>
      <c r="N43" s="134"/>
      <c r="O43" s="92"/>
    </row>
    <row r="44" spans="1:18" ht="6.75" customHeight="1">
      <c r="A44" s="135"/>
      <c r="B44" s="135"/>
      <c r="C44" s="136"/>
      <c r="D44" s="136"/>
      <c r="E44" s="136"/>
      <c r="F44" s="136"/>
      <c r="G44" s="136"/>
      <c r="H44" s="136"/>
      <c r="I44" s="135"/>
      <c r="J44" s="135"/>
      <c r="K44" s="135"/>
      <c r="L44" s="135"/>
      <c r="M44" s="135"/>
      <c r="N44" s="135"/>
      <c r="O44" s="92"/>
    </row>
    <row r="45" spans="1:18" ht="21.75" customHeight="1">
      <c r="A45" s="77" t="s">
        <v>336</v>
      </c>
      <c r="B45" s="78"/>
      <c r="C45" s="132"/>
      <c r="D45" s="132"/>
      <c r="E45" s="132"/>
      <c r="F45" s="132"/>
      <c r="G45" s="132"/>
      <c r="H45" s="132"/>
      <c r="I45" s="78"/>
      <c r="J45" s="78"/>
      <c r="K45" s="78"/>
      <c r="L45" s="78"/>
      <c r="M45" s="78"/>
      <c r="N45" s="79"/>
      <c r="O45" s="86"/>
    </row>
    <row r="46" spans="1:18" ht="61.5" customHeight="1">
      <c r="A46" s="701"/>
      <c r="B46" s="702"/>
      <c r="C46" s="702"/>
      <c r="D46" s="702"/>
      <c r="E46" s="702"/>
      <c r="F46" s="702"/>
      <c r="G46" s="702"/>
      <c r="H46" s="702"/>
      <c r="I46" s="702"/>
      <c r="J46" s="702"/>
      <c r="K46" s="702"/>
      <c r="L46" s="702"/>
      <c r="M46" s="702"/>
      <c r="N46" s="703"/>
      <c r="O46" s="137"/>
    </row>
    <row r="47" spans="1:18" ht="15.75" customHeight="1">
      <c r="A47" s="83"/>
      <c r="B47" s="83"/>
      <c r="C47" s="138"/>
      <c r="D47" s="138"/>
      <c r="E47" s="138"/>
      <c r="F47" s="138"/>
      <c r="G47" s="138"/>
      <c r="H47" s="138"/>
      <c r="I47" s="137"/>
      <c r="J47" s="137"/>
      <c r="K47" s="83"/>
      <c r="L47" s="137"/>
      <c r="M47" s="139" t="s">
        <v>337</v>
      </c>
      <c r="N47" s="275">
        <f>総表!J49</f>
        <v>0</v>
      </c>
    </row>
  </sheetData>
  <mergeCells count="55">
    <mergeCell ref="L12:N12"/>
    <mergeCell ref="A1:N1"/>
    <mergeCell ref="P1:Q1"/>
    <mergeCell ref="A2:B2"/>
    <mergeCell ref="C2:N2"/>
    <mergeCell ref="P2:Q3"/>
    <mergeCell ref="A3:B3"/>
    <mergeCell ref="C3:N3"/>
    <mergeCell ref="C9:D9"/>
    <mergeCell ref="L9:N9"/>
    <mergeCell ref="C10:D10"/>
    <mergeCell ref="L11:N11"/>
    <mergeCell ref="C12:E12"/>
    <mergeCell ref="C11:E11"/>
    <mergeCell ref="C13:E13"/>
    <mergeCell ref="L13:N13"/>
    <mergeCell ref="L14:N14"/>
    <mergeCell ref="C15:E15"/>
    <mergeCell ref="L15:N15"/>
    <mergeCell ref="C14:E14"/>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A46:N46"/>
    <mergeCell ref="I35:J35"/>
    <mergeCell ref="K35:L35"/>
    <mergeCell ref="E40:N40"/>
    <mergeCell ref="E41:N41"/>
    <mergeCell ref="E42:N42"/>
  </mergeCells>
  <phoneticPr fontId="35"/>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7"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39</xdr:row>
                    <xdr:rowOff>28575</xdr:rowOff>
                  </from>
                  <to>
                    <xdr:col>1</xdr:col>
                    <xdr:colOff>57150</xdr:colOff>
                    <xdr:row>39</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39</xdr:row>
                    <xdr:rowOff>38100</xdr:rowOff>
                  </from>
                  <to>
                    <xdr:col>3</xdr:col>
                    <xdr:colOff>85725</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9525</xdr:colOff>
                    <xdr:row>32</xdr:row>
                    <xdr:rowOff>209550</xdr:rowOff>
                  </from>
                  <to>
                    <xdr:col>2</xdr:col>
                    <xdr:colOff>314325</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9525</xdr:colOff>
                    <xdr:row>35</xdr:row>
                    <xdr:rowOff>219075</xdr:rowOff>
                  </from>
                  <to>
                    <xdr:col>2</xdr:col>
                    <xdr:colOff>314325</xdr:colOff>
                    <xdr:row>37</xdr:row>
                    <xdr:rowOff>28575</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295275</xdr:colOff>
                    <xdr:row>33</xdr:row>
                    <xdr:rowOff>219075</xdr:rowOff>
                  </from>
                  <to>
                    <xdr:col>3</xdr:col>
                    <xdr:colOff>276225</xdr:colOff>
                    <xdr:row>35</xdr:row>
                    <xdr:rowOff>28575</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295275</xdr:colOff>
                    <xdr:row>34</xdr:row>
                    <xdr:rowOff>219075</xdr:rowOff>
                  </from>
                  <to>
                    <xdr:col>3</xdr:col>
                    <xdr:colOff>285750</xdr:colOff>
                    <xdr:row>36</xdr:row>
                    <xdr:rowOff>28575</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60" zoomScaleNormal="60" workbookViewId="0">
      <selection activeCell="L5" sqref="L5"/>
    </sheetView>
  </sheetViews>
  <sheetFormatPr defaultColWidth="9" defaultRowHeight="18.75"/>
  <cols>
    <col min="1" max="1" width="52.25" bestFit="1" customWidth="1"/>
    <col min="2" max="2" width="5" customWidth="1"/>
    <col min="3" max="3" width="11.25" style="276" bestFit="1" customWidth="1"/>
    <col min="4" max="4" width="63.5" bestFit="1" customWidth="1"/>
    <col min="5" max="5" width="4.75" customWidth="1"/>
    <col min="6" max="7" width="5" customWidth="1"/>
  </cols>
  <sheetData>
    <row r="1" spans="1:6">
      <c r="A1" s="68" t="s">
        <v>381</v>
      </c>
      <c r="B1" s="68"/>
      <c r="C1" s="346"/>
      <c r="F1" s="68"/>
    </row>
    <row r="2" spans="1:6" ht="19.5" thickBot="1">
      <c r="A2" s="295" t="s">
        <v>382</v>
      </c>
      <c r="B2" s="295" t="s">
        <v>383</v>
      </c>
      <c r="C2" s="347" t="s">
        <v>384</v>
      </c>
      <c r="D2" s="295" t="s">
        <v>385</v>
      </c>
      <c r="E2" s="296"/>
      <c r="F2" s="68"/>
    </row>
    <row r="3" spans="1:6" ht="19.5" thickBot="1">
      <c r="A3" s="297" t="s">
        <v>386</v>
      </c>
      <c r="B3" s="298"/>
      <c r="C3" s="348"/>
      <c r="D3" s="299" t="s">
        <v>575</v>
      </c>
      <c r="F3" s="300"/>
    </row>
    <row r="4" spans="1:6">
      <c r="A4" s="301" t="s">
        <v>203</v>
      </c>
      <c r="B4" s="302"/>
      <c r="C4" s="349" t="s">
        <v>445</v>
      </c>
      <c r="D4" s="303" t="str">
        <f t="array" aca="1" ref="D4" ca="1">IF($C4="-","",IF(ISBLANK(INDIRECT($C4)),"",INDIRECT($C4)))</f>
        <v/>
      </c>
      <c r="F4" s="300"/>
    </row>
    <row r="5" spans="1:6">
      <c r="A5" s="304" t="s">
        <v>204</v>
      </c>
      <c r="B5" s="305"/>
      <c r="C5" s="307" t="s">
        <v>401</v>
      </c>
      <c r="D5" s="306" t="str">
        <f t="array" aca="1" ref="D5" ca="1">IF($C5="-","",IF(ISBLANK(INDIRECT($C5)),"",INDIRECT($C5)))</f>
        <v/>
      </c>
      <c r="F5" s="300"/>
    </row>
    <row r="6" spans="1:6">
      <c r="A6" s="304" t="s">
        <v>205</v>
      </c>
      <c r="B6" s="305"/>
      <c r="C6" s="307" t="s">
        <v>446</v>
      </c>
      <c r="D6" s="306">
        <f t="array" aca="1" ref="D6" ca="1">IF($C6="-","",IF(ISBLANK(INDIRECT($C6)),"",INDIRECT($C6)))</f>
        <v>0</v>
      </c>
      <c r="F6" s="300"/>
    </row>
    <row r="7" spans="1:6">
      <c r="A7" s="304" t="s">
        <v>251</v>
      </c>
      <c r="B7" s="305"/>
      <c r="C7" s="307" t="s">
        <v>412</v>
      </c>
      <c r="D7" s="306" t="str">
        <f t="array" aca="1" ref="D7" ca="1">IF($C7="-","",IF(ISBLANK(INDIRECT($C7)),"",INDIRECT($C7)))</f>
        <v/>
      </c>
    </row>
    <row r="8" spans="1:6">
      <c r="A8" s="304" t="s">
        <v>206</v>
      </c>
      <c r="B8" s="305"/>
      <c r="C8" s="642" t="s">
        <v>576</v>
      </c>
      <c r="D8" s="306" cm="1">
        <f t="array" aca="1" ref="D8" ca="1">IF($C8="-","",IF(ISBLANK(INDIRECT($C8)),"",INDIRECT($C8)+OFFSET(INDIRECT($C8),1,0)+OFFSET(INDIRECT($C8),2,0)))</f>
        <v>0</v>
      </c>
    </row>
    <row r="9" spans="1:6">
      <c r="A9" s="304" t="s">
        <v>207</v>
      </c>
      <c r="B9" s="305"/>
      <c r="C9" s="307" t="s">
        <v>484</v>
      </c>
      <c r="D9" s="306" cm="1">
        <f t="array" aca="1" ref="D9" ca="1">IF($C9="-","",IF(ISBLANK(INDIRECT($C9)),0,INDIRECT($C9)+OFFSET(INDIRECT($C9),5,0)))</f>
        <v>0</v>
      </c>
    </row>
    <row r="10" spans="1:6">
      <c r="A10" s="304" t="s">
        <v>208</v>
      </c>
      <c r="B10" s="305"/>
      <c r="C10" s="307" t="s">
        <v>447</v>
      </c>
      <c r="D10" s="306">
        <f t="array" aca="1" ref="D10" ca="1">IF($C10="-","",IF(ISBLANK(INDIRECT($C10)),"",INDIRECT($C10)))</f>
        <v>0</v>
      </c>
    </row>
    <row r="11" spans="1:6">
      <c r="A11" s="304" t="s">
        <v>209</v>
      </c>
      <c r="B11" s="305"/>
      <c r="C11" s="307" t="s">
        <v>412</v>
      </c>
      <c r="D11" s="306" t="str">
        <f t="array" aca="1" ref="D11" ca="1">IF($C11="-","",IF(ISBLANK(INDIRECT($C11)),"",INDIRECT($C11)))</f>
        <v/>
      </c>
      <c r="F11" s="300"/>
    </row>
    <row r="12" spans="1:6">
      <c r="A12" s="304" t="s">
        <v>252</v>
      </c>
      <c r="B12" s="305"/>
      <c r="C12" s="307" t="s">
        <v>591</v>
      </c>
      <c r="D12" s="327" t="str">
        <f ca="1">IF($C12="-","",IF(ISBLANK(INDIRECT($C12)),"","助成金算入可能経費："&amp;INDIRECT($C12)&amp;"、本体額："&amp;総表!D40&amp;"、2か年度2年目本体額："&amp;総表!D41&amp;"、字幕："&amp;総表!J39&amp;"、音声："&amp;総表!J40&amp;""))</f>
        <v>助成金算入可能経費：0、本体額：、2か年度2年目本体額：21400、字幕：0、音声：0</v>
      </c>
    </row>
    <row r="13" spans="1:6">
      <c r="A13" s="308" t="s">
        <v>210</v>
      </c>
      <c r="B13" s="309"/>
      <c r="C13" s="319" t="s">
        <v>401</v>
      </c>
      <c r="D13" s="310" t="str">
        <f t="array" aca="1" ref="D13" ca="1">IF($C13="-","",IF(AND(ISBLANK(INDIRECT($C13))=FALSE,OFFSET(INDIRECT($C13),0,-3)="あり"),INDIRECT($C13),""))</f>
        <v/>
      </c>
      <c r="F13" s="300"/>
    </row>
    <row r="14" spans="1:6">
      <c r="A14" s="311" t="s">
        <v>211</v>
      </c>
      <c r="B14" s="312"/>
      <c r="C14" s="313" t="s">
        <v>448</v>
      </c>
      <c r="D14" s="311" t="str">
        <f t="array" aca="1" ref="D14" ca="1">IF($C14="-","",IF(ISBLANK(INDIRECT($C14)),"",INDIRECT($C14)))</f>
        <v/>
      </c>
    </row>
    <row r="15" spans="1:6">
      <c r="A15" s="306" t="s">
        <v>212</v>
      </c>
      <c r="B15" s="314"/>
      <c r="C15" s="307" t="s">
        <v>449</v>
      </c>
      <c r="D15" s="315">
        <f t="array" aca="1" ref="D15" ca="1">IF($C15="-","",IF(ISBLANK(INDIRECT($C15)),"",INDIRECT($C15)))</f>
        <v>0</v>
      </c>
      <c r="F15" s="316"/>
    </row>
    <row r="16" spans="1:6">
      <c r="A16" s="306" t="s">
        <v>213</v>
      </c>
      <c r="B16" s="314"/>
      <c r="C16" s="307" t="s">
        <v>450</v>
      </c>
      <c r="D16" s="315">
        <f t="array" aca="1" ref="D16" ca="1">IF($C16="-","",IF(ISBLANK(INDIRECT($C16)),"",INDIRECT($C16)))</f>
        <v>0</v>
      </c>
    </row>
    <row r="17" spans="1:4">
      <c r="A17" s="306" t="s">
        <v>214</v>
      </c>
      <c r="B17" s="314"/>
      <c r="C17" s="307" t="s">
        <v>451</v>
      </c>
      <c r="D17" s="306" t="str">
        <f t="array" aca="1" ref="D17" ca="1">IF($C17="-","",IF(ISBLANK(INDIRECT($C17)),"",INDIRECT($C17)))</f>
        <v/>
      </c>
    </row>
    <row r="18" spans="1:4">
      <c r="A18" s="306" t="s">
        <v>215</v>
      </c>
      <c r="B18" s="314"/>
      <c r="C18" s="307" t="s">
        <v>452</v>
      </c>
      <c r="D18" s="306" t="str">
        <f t="array" aca="1" ref="D18" ca="1">IF($C18="-","",IF(ISBLANK(INDIRECT($C18)),"",INDIRECT($C18)))</f>
        <v/>
      </c>
    </row>
    <row r="19" spans="1:4">
      <c r="A19" s="306" t="s">
        <v>216</v>
      </c>
      <c r="B19" s="314"/>
      <c r="C19" s="307" t="s">
        <v>453</v>
      </c>
      <c r="D19" s="306" t="str">
        <f t="array" aca="1" ref="D19" ca="1">IF($C19="-","",IF(ISBLANK(INDIRECT($C19)),"",INDIRECT($C19)))</f>
        <v/>
      </c>
    </row>
    <row r="20" spans="1:4">
      <c r="A20" s="306" t="s">
        <v>217</v>
      </c>
      <c r="B20" s="314"/>
      <c r="C20" s="307" t="s">
        <v>454</v>
      </c>
      <c r="D20" s="306" t="str">
        <f t="array" aca="1" ref="D20" ca="1">IF($C20="-","",IF(ISBLANK(INDIRECT($C20)),"",INDIRECT($C20)))</f>
        <v/>
      </c>
    </row>
    <row r="21" spans="1:4">
      <c r="A21" s="306" t="s">
        <v>218</v>
      </c>
      <c r="B21" s="314"/>
      <c r="C21" s="307" t="s">
        <v>455</v>
      </c>
      <c r="D21" s="306" t="str">
        <f t="array" aca="1" ref="D21" ca="1">IF($C21="-","",IF(ISBLANK(INDIRECT($C21)),"",INDIRECT($C21)))</f>
        <v/>
      </c>
    </row>
    <row r="22" spans="1:4">
      <c r="A22" s="306" t="s">
        <v>219</v>
      </c>
      <c r="B22" s="314"/>
      <c r="C22" s="307" t="s">
        <v>456</v>
      </c>
      <c r="D22" s="306">
        <f t="array" aca="1" ref="D22" ca="1">IF($C22="-","",IF(ISBLANK(INDIRECT($C22)),"",INDIRECT($C22)))</f>
        <v>0</v>
      </c>
    </row>
    <row r="23" spans="1:4">
      <c r="A23" s="306" t="s">
        <v>220</v>
      </c>
      <c r="B23" s="314"/>
      <c r="C23" s="307" t="s">
        <v>457</v>
      </c>
      <c r="D23" s="315">
        <f t="array" aca="1" ref="D23" ca="1">IF($C23="-","",IF(ISBLANK(INDIRECT($C23)),"",INDIRECT($C23)))</f>
        <v>0</v>
      </c>
    </row>
    <row r="24" spans="1:4">
      <c r="A24" s="317" t="s">
        <v>221</v>
      </c>
      <c r="B24" s="318"/>
      <c r="C24" s="319" t="s">
        <v>458</v>
      </c>
      <c r="D24" s="320">
        <f t="array" aca="1" ref="D24" ca="1">IF($C24="-","",IF(ISBLANK(INDIRECT($C24)),"",INDIRECT($C24)))</f>
        <v>0</v>
      </c>
    </row>
    <row r="25" spans="1:4">
      <c r="A25" s="311" t="s">
        <v>222</v>
      </c>
      <c r="B25" s="312"/>
      <c r="C25" s="313" t="s">
        <v>401</v>
      </c>
      <c r="D25" s="311" t="str">
        <f t="array" aca="1" ref="D25" ca="1">IF($C25="-","",IF(ISBLANK(INDIRECT($C25)),"",INDIRECT($C25)))</f>
        <v/>
      </c>
    </row>
    <row r="26" spans="1:4">
      <c r="A26" s="306" t="s">
        <v>223</v>
      </c>
      <c r="B26" s="314"/>
      <c r="C26" s="307" t="s">
        <v>401</v>
      </c>
      <c r="D26" s="306" t="str">
        <f t="array" aca="1" ref="D26" ca="1">IF($C26="-","",IF(ISBLANK(INDIRECT($C26)),"",INDIRECT($C26)))</f>
        <v/>
      </c>
    </row>
    <row r="27" spans="1:4">
      <c r="A27" s="306" t="s">
        <v>224</v>
      </c>
      <c r="B27" s="314"/>
      <c r="C27" s="307" t="s">
        <v>401</v>
      </c>
      <c r="D27" s="306" t="str">
        <f t="array" aca="1" ref="D27" ca="1">IF($C27="-","",IF(ISBLANK(INDIRECT($C27)),"",INDIRECT($C27)))</f>
        <v/>
      </c>
    </row>
    <row r="28" spans="1:4" ht="37.5">
      <c r="A28" s="321" t="s">
        <v>225</v>
      </c>
      <c r="B28" s="314"/>
      <c r="C28" s="350" t="s">
        <v>459</v>
      </c>
      <c r="D28" s="306" t="str">
        <f t="array" aca="1" ref="D28" ca="1">IF($C28="-","",IF(ISBLANK(INDIRECT($C28)),"",INDIRECT($C28)))</f>
        <v>日本映画製作支援事業</v>
      </c>
    </row>
    <row r="29" spans="1:4" ht="37.5">
      <c r="A29" s="321" t="s">
        <v>226</v>
      </c>
      <c r="B29" s="314"/>
      <c r="C29" s="350" t="s">
        <v>460</v>
      </c>
      <c r="D29" s="306" t="str">
        <f t="array" aca="1" ref="D29" ca="1">IF($C29="-","",IF(ISBLANK(INDIRECT($C29)),"",INDIRECT($C29)))</f>
        <v>劇映画（特別）</v>
      </c>
    </row>
    <row r="30" spans="1:4" ht="37.5">
      <c r="A30" s="322" t="s">
        <v>387</v>
      </c>
      <c r="B30" s="314"/>
      <c r="C30" s="350" t="s">
        <v>460</v>
      </c>
      <c r="D30" s="306" t="str">
        <f t="array" aca="1" ref="D30" ca="1">IF($C30="-","",IF(ISBLANK(INDIRECT($C30)),"",INDIRECT($C30)))</f>
        <v>劇映画（特別）</v>
      </c>
    </row>
    <row r="31" spans="1:4" ht="37.5">
      <c r="A31" s="323" t="s">
        <v>227</v>
      </c>
      <c r="B31" s="305"/>
      <c r="C31" s="353" t="s">
        <v>461</v>
      </c>
      <c r="D31" s="315" t="str">
        <f t="array" aca="1" ref="D31" ca="1">IF($C31="-","",IF(ISBLANK(INDIRECT($C31)),"",INDIRECT($C31)))</f>
        <v/>
      </c>
    </row>
    <row r="32" spans="1:4" ht="37.5">
      <c r="A32" s="324" t="s">
        <v>228</v>
      </c>
      <c r="B32" s="309"/>
      <c r="C32" s="351" t="s">
        <v>401</v>
      </c>
      <c r="D32" s="317" t="str">
        <f t="array" aca="1" ref="D32" ca="1">IF($C32="-","",IF(ISBLANK(INDIRECT($C32)),"",INDIRECT($C32)))</f>
        <v/>
      </c>
    </row>
    <row r="33" spans="1:4">
      <c r="A33" s="325" t="s">
        <v>229</v>
      </c>
      <c r="B33" s="325">
        <v>1</v>
      </c>
      <c r="C33" s="352" t="s">
        <v>401</v>
      </c>
      <c r="D33" s="326" t="str">
        <f t="array" aca="1" ref="D33" ca="1">IF($C33="-","",IF(ISBLANK(INDIRECT($C33)),"",INDIRECT($C33)))</f>
        <v/>
      </c>
    </row>
    <row r="34" spans="1:4">
      <c r="A34" s="304" t="s">
        <v>230</v>
      </c>
      <c r="B34" s="304">
        <v>1</v>
      </c>
      <c r="C34" s="350" t="s">
        <v>401</v>
      </c>
      <c r="D34" s="315" t="str">
        <f t="array" aca="1" ref="D34" ca="1">IF($C34="-","",IF(ISBLANK(INDIRECT($C34)),"",INDIRECT($C34)))</f>
        <v/>
      </c>
    </row>
    <row r="35" spans="1:4">
      <c r="A35" s="304" t="s">
        <v>231</v>
      </c>
      <c r="B35" s="304">
        <v>1</v>
      </c>
      <c r="C35" s="350" t="s">
        <v>401</v>
      </c>
      <c r="D35" s="327" t="str">
        <f t="array" aca="1" ref="D35" ca="1">IF($C35="-","",IF(ISBLANK(INDIRECT($C35)),"",INDIRECT($C35))&amp;IF(OFFSET(INDIRECT($C35),0,2)&amp;OFFSET(INDIRECT($C35),0,3)="","","("&amp;OFFSET(INDIRECT($C35),0,2)&amp;OFFSET(INDIRECT($C35),0,3)&amp;")"))</f>
        <v/>
      </c>
    </row>
    <row r="36" spans="1:4">
      <c r="A36" s="304" t="s">
        <v>229</v>
      </c>
      <c r="B36" s="304">
        <v>2</v>
      </c>
      <c r="C36" s="307" t="s">
        <v>401</v>
      </c>
      <c r="D36" s="315" t="str">
        <f t="array" aca="1" ref="D36" ca="1">IF($C36="-","",IF(ISBLANK(INDIRECT($C36)),"",INDIRECT($C36)))</f>
        <v/>
      </c>
    </row>
    <row r="37" spans="1:4">
      <c r="A37" s="304" t="s">
        <v>230</v>
      </c>
      <c r="B37" s="304">
        <v>2</v>
      </c>
      <c r="C37" s="307" t="s">
        <v>401</v>
      </c>
      <c r="D37" s="315" t="str">
        <f t="array" aca="1" ref="D37" ca="1">IF($C37="-","",IF(ISBLANK(INDIRECT($C37)),"",INDIRECT($C37)))</f>
        <v/>
      </c>
    </row>
    <row r="38" spans="1:4">
      <c r="A38" s="304" t="s">
        <v>231</v>
      </c>
      <c r="B38" s="304">
        <v>2</v>
      </c>
      <c r="C38" s="307" t="s">
        <v>401</v>
      </c>
      <c r="D38" s="327" t="str">
        <f t="array" aca="1" ref="D38" ca="1">IF($C38="-","",IF(ISBLANK(INDIRECT($C38)),"",INDIRECT($C38))&amp;IF(OFFSET(INDIRECT($C38),0,2)&amp;OFFSET(INDIRECT($C38),0,3)="","","("&amp;OFFSET(INDIRECT($C38),0,2)&amp;OFFSET(INDIRECT($C38),0,3)&amp;")"))</f>
        <v/>
      </c>
    </row>
    <row r="39" spans="1:4">
      <c r="A39" s="304" t="s">
        <v>229</v>
      </c>
      <c r="B39" s="304">
        <v>3</v>
      </c>
      <c r="C39" s="307" t="s">
        <v>401</v>
      </c>
      <c r="D39" s="315" t="str">
        <f t="array" aca="1" ref="D39" ca="1">IF($C39="-","",IF(ISBLANK(INDIRECT($C39)),"",INDIRECT($C39)))</f>
        <v/>
      </c>
    </row>
    <row r="40" spans="1:4">
      <c r="A40" s="304" t="s">
        <v>230</v>
      </c>
      <c r="B40" s="304">
        <v>3</v>
      </c>
      <c r="C40" s="307" t="s">
        <v>401</v>
      </c>
      <c r="D40" s="315" t="str">
        <f t="array" aca="1" ref="D40" ca="1">IF($C40="-","",IF(ISBLANK(INDIRECT($C40)),"",INDIRECT($C40)))</f>
        <v/>
      </c>
    </row>
    <row r="41" spans="1:4">
      <c r="A41" s="304" t="s">
        <v>231</v>
      </c>
      <c r="B41" s="304">
        <v>3</v>
      </c>
      <c r="C41" s="307" t="s">
        <v>401</v>
      </c>
      <c r="D41" s="327" t="str">
        <f t="array" aca="1" ref="D41" ca="1">IF($C41="-","",IF(ISBLANK(INDIRECT($C41)),"",INDIRECT($C41))&amp;IF(OFFSET(INDIRECT($C41),0,2)&amp;OFFSET(INDIRECT($C41),0,3)="","","("&amp;OFFSET(INDIRECT($C41),0,2)&amp;OFFSET(INDIRECT($C41),0,3)&amp;")"))</f>
        <v/>
      </c>
    </row>
    <row r="42" spans="1:4">
      <c r="A42" s="304" t="s">
        <v>229</v>
      </c>
      <c r="B42" s="304">
        <v>4</v>
      </c>
      <c r="C42" s="307" t="s">
        <v>401</v>
      </c>
      <c r="D42" s="315" t="str">
        <f t="array" aca="1" ref="D42" ca="1">IF($C42="-","",IF(ISBLANK(INDIRECT($C42)),"",INDIRECT($C42)))</f>
        <v/>
      </c>
    </row>
    <row r="43" spans="1:4">
      <c r="A43" s="304" t="s">
        <v>230</v>
      </c>
      <c r="B43" s="304">
        <v>4</v>
      </c>
      <c r="C43" s="307" t="s">
        <v>401</v>
      </c>
      <c r="D43" s="315" t="str">
        <f t="array" aca="1" ref="D43" ca="1">IF($C43="-","",IF(ISBLANK(INDIRECT($C43)),"",INDIRECT($C43)))</f>
        <v/>
      </c>
    </row>
    <row r="44" spans="1:4">
      <c r="A44" s="304" t="s">
        <v>231</v>
      </c>
      <c r="B44" s="304">
        <v>4</v>
      </c>
      <c r="C44" s="307" t="s">
        <v>401</v>
      </c>
      <c r="D44" s="327" t="str">
        <f t="array" aca="1" ref="D44" ca="1">IF($C44="-","",IF(ISBLANK(INDIRECT($C44)),"",INDIRECT($C44))&amp;IF(OFFSET(INDIRECT($C44),0,2)&amp;OFFSET(INDIRECT($C44),0,3)="","","("&amp;OFFSET(INDIRECT($C44),0,2)&amp;OFFSET(INDIRECT($C44),0,3)&amp;")"))</f>
        <v/>
      </c>
    </row>
    <row r="45" spans="1:4">
      <c r="A45" s="304" t="s">
        <v>229</v>
      </c>
      <c r="B45" s="304">
        <v>5</v>
      </c>
      <c r="C45" s="307" t="s">
        <v>401</v>
      </c>
      <c r="D45" s="315" t="str">
        <f t="array" aca="1" ref="D45" ca="1">IF($C45="-","",IF(ISBLANK(INDIRECT($C45)),"",INDIRECT($C45)))</f>
        <v/>
      </c>
    </row>
    <row r="46" spans="1:4">
      <c r="A46" s="304" t="s">
        <v>230</v>
      </c>
      <c r="B46" s="304">
        <v>5</v>
      </c>
      <c r="C46" s="307" t="s">
        <v>401</v>
      </c>
      <c r="D46" s="315" t="str">
        <f t="array" aca="1" ref="D46" ca="1">IF($C46="-","",IF(ISBLANK(INDIRECT($C46)),"",INDIRECT($C46)))</f>
        <v/>
      </c>
    </row>
    <row r="47" spans="1:4">
      <c r="A47" s="304" t="s">
        <v>231</v>
      </c>
      <c r="B47" s="304">
        <v>5</v>
      </c>
      <c r="C47" s="307" t="s">
        <v>401</v>
      </c>
      <c r="D47" s="327" t="str">
        <f t="array" aca="1" ref="D47" ca="1">IF($C47="-","",IF(ISBLANK(INDIRECT($C47)),"",INDIRECT($C47))&amp;IF(OFFSET(INDIRECT($C47),0,2)&amp;OFFSET(INDIRECT($C47),0,3)="","","("&amp;OFFSET(INDIRECT($C47),0,2)&amp;OFFSET(INDIRECT($C47),0,3)&amp;")"))</f>
        <v/>
      </c>
    </row>
    <row r="48" spans="1:4">
      <c r="A48" s="304" t="s">
        <v>229</v>
      </c>
      <c r="B48" s="304">
        <v>6</v>
      </c>
      <c r="C48" s="307" t="s">
        <v>401</v>
      </c>
      <c r="D48" s="315" t="str">
        <f t="array" aca="1" ref="D48" ca="1">IF($C48="-","",IF(ISBLANK(INDIRECT($C48)),"",INDIRECT($C48)))</f>
        <v/>
      </c>
    </row>
    <row r="49" spans="1:4">
      <c r="A49" s="304" t="s">
        <v>230</v>
      </c>
      <c r="B49" s="304">
        <v>6</v>
      </c>
      <c r="C49" s="307" t="s">
        <v>401</v>
      </c>
      <c r="D49" s="315" t="str">
        <f t="array" aca="1" ref="D49" ca="1">IF($C49="-","",IF(ISBLANK(INDIRECT($C49)),"",INDIRECT($C49)))</f>
        <v/>
      </c>
    </row>
    <row r="50" spans="1:4">
      <c r="A50" s="304" t="s">
        <v>231</v>
      </c>
      <c r="B50" s="304">
        <v>6</v>
      </c>
      <c r="C50" s="307" t="s">
        <v>401</v>
      </c>
      <c r="D50" s="327" t="str">
        <f t="array" aca="1" ref="D50" ca="1">IF($C50="-","",IF(ISBLANK(INDIRECT($C50)),"",INDIRECT($C50))&amp;IF(OFFSET(INDIRECT($C50),0,2)&amp;OFFSET(INDIRECT($C50),0,3)="","","("&amp;OFFSET(INDIRECT($C50),0,2)&amp;OFFSET(INDIRECT($C50),0,3)&amp;")"))</f>
        <v/>
      </c>
    </row>
    <row r="51" spans="1:4">
      <c r="A51" s="304" t="s">
        <v>229</v>
      </c>
      <c r="B51" s="304">
        <v>7</v>
      </c>
      <c r="C51" s="307" t="s">
        <v>401</v>
      </c>
      <c r="D51" s="315" t="str">
        <f t="array" aca="1" ref="D51" ca="1">IF($C51="-","",IF(ISBLANK(INDIRECT($C51)),"",INDIRECT($C51)))</f>
        <v/>
      </c>
    </row>
    <row r="52" spans="1:4">
      <c r="A52" s="304" t="s">
        <v>230</v>
      </c>
      <c r="B52" s="304">
        <v>7</v>
      </c>
      <c r="C52" s="307" t="s">
        <v>401</v>
      </c>
      <c r="D52" s="315" t="str">
        <f t="array" aca="1" ref="D52" ca="1">IF($C52="-","",IF(ISBLANK(INDIRECT($C52)),"",INDIRECT($C52)))</f>
        <v/>
      </c>
    </row>
    <row r="53" spans="1:4">
      <c r="A53" s="304" t="s">
        <v>231</v>
      </c>
      <c r="B53" s="304">
        <v>7</v>
      </c>
      <c r="C53" s="307" t="s">
        <v>401</v>
      </c>
      <c r="D53" s="327" t="str">
        <f t="array" aca="1" ref="D53" ca="1">IF($C53="-","",IF(ISBLANK(INDIRECT($C53)),"",INDIRECT($C53))&amp;IF(OFFSET(INDIRECT($C53),0,2)&amp;OFFSET(INDIRECT($C53),0,3)="","","("&amp;OFFSET(INDIRECT($C53),0,2)&amp;OFFSET(INDIRECT($C53),0,3)&amp;")"))</f>
        <v/>
      </c>
    </row>
    <row r="54" spans="1:4">
      <c r="A54" s="304" t="s">
        <v>229</v>
      </c>
      <c r="B54" s="304">
        <v>8</v>
      </c>
      <c r="C54" s="307" t="s">
        <v>401</v>
      </c>
      <c r="D54" s="315" t="str">
        <f t="array" aca="1" ref="D54" ca="1">IF($C54="-","",IF(ISBLANK(INDIRECT($C54)),"",INDIRECT($C54)))</f>
        <v/>
      </c>
    </row>
    <row r="55" spans="1:4">
      <c r="A55" s="304" t="s">
        <v>230</v>
      </c>
      <c r="B55" s="304">
        <v>8</v>
      </c>
      <c r="C55" s="307" t="s">
        <v>401</v>
      </c>
      <c r="D55" s="315" t="str">
        <f t="array" aca="1" ref="D55" ca="1">IF($C55="-","",IF(ISBLANK(INDIRECT($C55)),"",INDIRECT($C55)))</f>
        <v/>
      </c>
    </row>
    <row r="56" spans="1:4">
      <c r="A56" s="304" t="s">
        <v>231</v>
      </c>
      <c r="B56" s="304">
        <v>8</v>
      </c>
      <c r="C56" s="307" t="s">
        <v>401</v>
      </c>
      <c r="D56" s="327" t="str">
        <f t="array" aca="1" ref="D56" ca="1">IF($C56="-","",IF(ISBLANK(INDIRECT($C56)),"",INDIRECT($C56))&amp;IF(OFFSET(INDIRECT($C56),0,2)&amp;OFFSET(INDIRECT($C56),0,3)="","","("&amp;OFFSET(INDIRECT($C56),0,2)&amp;OFFSET(INDIRECT($C56),0,3)&amp;")"))</f>
        <v/>
      </c>
    </row>
    <row r="57" spans="1:4">
      <c r="A57" s="304" t="s">
        <v>229</v>
      </c>
      <c r="B57" s="304">
        <v>9</v>
      </c>
      <c r="C57" s="307" t="s">
        <v>401</v>
      </c>
      <c r="D57" s="315" t="str">
        <f t="array" aca="1" ref="D57" ca="1">IF($C57="-","",IF(ISBLANK(INDIRECT($C57)),"",INDIRECT($C57)))</f>
        <v/>
      </c>
    </row>
    <row r="58" spans="1:4">
      <c r="A58" s="304" t="s">
        <v>230</v>
      </c>
      <c r="B58" s="304">
        <v>9</v>
      </c>
      <c r="C58" s="307" t="s">
        <v>401</v>
      </c>
      <c r="D58" s="315" t="str">
        <f t="array" aca="1" ref="D58" ca="1">IF($C58="-","",IF(ISBLANK(INDIRECT($C58)),"",INDIRECT($C58)))</f>
        <v/>
      </c>
    </row>
    <row r="59" spans="1:4">
      <c r="A59" s="304" t="s">
        <v>231</v>
      </c>
      <c r="B59" s="304">
        <v>9</v>
      </c>
      <c r="C59" s="307" t="s">
        <v>401</v>
      </c>
      <c r="D59" s="327" t="str">
        <f t="array" aca="1" ref="D59" ca="1">IF($C59="-","",IF(ISBLANK(INDIRECT($C59)),"",INDIRECT($C59))&amp;IF(OFFSET(INDIRECT($C59),0,2)&amp;OFFSET(INDIRECT($C59),0,3)="","","("&amp;OFFSET(INDIRECT($C59),0,2)&amp;OFFSET(INDIRECT($C59),0,3)&amp;")"))</f>
        <v/>
      </c>
    </row>
    <row r="60" spans="1:4">
      <c r="A60" s="304" t="s">
        <v>229</v>
      </c>
      <c r="B60" s="304">
        <v>10</v>
      </c>
      <c r="C60" s="307" t="s">
        <v>401</v>
      </c>
      <c r="D60" s="315" t="str">
        <f t="array" aca="1" ref="D60" ca="1">IF($C60="-","",IF(ISBLANK(INDIRECT($C60)),"",INDIRECT($C60)))</f>
        <v/>
      </c>
    </row>
    <row r="61" spans="1:4">
      <c r="A61" s="304" t="s">
        <v>230</v>
      </c>
      <c r="B61" s="304">
        <v>10</v>
      </c>
      <c r="C61" s="307" t="s">
        <v>401</v>
      </c>
      <c r="D61" s="315" t="str">
        <f t="array" aca="1" ref="D61" ca="1">IF($C61="-","",IF(ISBLANK(INDIRECT($C61)),"",INDIRECT($C61)))</f>
        <v/>
      </c>
    </row>
    <row r="62" spans="1:4">
      <c r="A62" s="304" t="s">
        <v>231</v>
      </c>
      <c r="B62" s="304">
        <v>10</v>
      </c>
      <c r="C62" s="307" t="s">
        <v>401</v>
      </c>
      <c r="D62" s="327" t="str">
        <f t="array" aca="1" ref="D62" ca="1">IF($C62="-","",IF(ISBLANK(INDIRECT($C62)),"",INDIRECT($C62))&amp;IF(OFFSET(INDIRECT($C62),0,2)&amp;OFFSET(INDIRECT($C62),0,3)="","","("&amp;OFFSET(INDIRECT($C62),0,2)&amp;OFFSET(INDIRECT($C62),0,3)&amp;")"))</f>
        <v/>
      </c>
    </row>
    <row r="63" spans="1:4">
      <c r="A63" s="304" t="s">
        <v>229</v>
      </c>
      <c r="B63" s="304">
        <v>11</v>
      </c>
      <c r="C63" s="307" t="s">
        <v>401</v>
      </c>
      <c r="D63" s="315" t="str">
        <f t="array" aca="1" ref="D63" ca="1">IF($C63="-","",IF(ISBLANK(INDIRECT($C63)),"",INDIRECT($C63)))</f>
        <v/>
      </c>
    </row>
    <row r="64" spans="1:4">
      <c r="A64" s="304" t="s">
        <v>230</v>
      </c>
      <c r="B64" s="304">
        <v>11</v>
      </c>
      <c r="C64" s="307" t="s">
        <v>401</v>
      </c>
      <c r="D64" s="315" t="str">
        <f t="array" aca="1" ref="D64" ca="1">IF($C64="-","",IF(ISBLANK(INDIRECT($C64)),"",INDIRECT($C64)))</f>
        <v/>
      </c>
    </row>
    <row r="65" spans="1:4">
      <c r="A65" s="304" t="s">
        <v>231</v>
      </c>
      <c r="B65" s="304">
        <v>11</v>
      </c>
      <c r="C65" s="307" t="s">
        <v>401</v>
      </c>
      <c r="D65" s="327" t="str">
        <f t="array" aca="1" ref="D65" ca="1">IF($C65="-","",IF(ISBLANK(INDIRECT($C65)),"",INDIRECT($C65))&amp;IF(OFFSET(INDIRECT($C65),0,2)&amp;OFFSET(INDIRECT($C65),0,3)="","","("&amp;OFFSET(INDIRECT($C65),0,2)&amp;OFFSET(INDIRECT($C65),0,3)&amp;")"))</f>
        <v/>
      </c>
    </row>
    <row r="66" spans="1:4">
      <c r="A66" s="304" t="s">
        <v>229</v>
      </c>
      <c r="B66" s="304">
        <v>12</v>
      </c>
      <c r="C66" s="307" t="s">
        <v>401</v>
      </c>
      <c r="D66" s="315" t="str">
        <f t="array" aca="1" ref="D66" ca="1">IF($C66="-","",IF(ISBLANK(INDIRECT($C66)),"",INDIRECT($C66)))</f>
        <v/>
      </c>
    </row>
    <row r="67" spans="1:4">
      <c r="A67" s="304" t="s">
        <v>230</v>
      </c>
      <c r="B67" s="304">
        <v>12</v>
      </c>
      <c r="C67" s="307" t="s">
        <v>401</v>
      </c>
      <c r="D67" s="315" t="str">
        <f t="array" aca="1" ref="D67" ca="1">IF($C67="-","",IF(ISBLANK(INDIRECT($C67)),"",INDIRECT($C67)))</f>
        <v/>
      </c>
    </row>
    <row r="68" spans="1:4">
      <c r="A68" s="304" t="s">
        <v>231</v>
      </c>
      <c r="B68" s="304">
        <v>12</v>
      </c>
      <c r="C68" s="307" t="s">
        <v>401</v>
      </c>
      <c r="D68" s="327" t="str">
        <f t="array" aca="1" ref="D68" ca="1">IF($C68="-","",IF(ISBLANK(INDIRECT($C68)),"",INDIRECT($C68))&amp;IF(OFFSET(INDIRECT($C68),0,2)&amp;OFFSET(INDIRECT($C68),0,3)="","","("&amp;OFFSET(INDIRECT($C68),0,2)&amp;OFFSET(INDIRECT($C68),0,3)&amp;")"))</f>
        <v/>
      </c>
    </row>
    <row r="69" spans="1:4">
      <c r="A69" s="304" t="s">
        <v>229</v>
      </c>
      <c r="B69" s="304">
        <v>13</v>
      </c>
      <c r="C69" s="307" t="s">
        <v>401</v>
      </c>
      <c r="D69" s="315" t="str">
        <f t="array" aca="1" ref="D69" ca="1">IF($C69="-","",IF(ISBLANK(INDIRECT($C69)),"",INDIRECT($C69)))</f>
        <v/>
      </c>
    </row>
    <row r="70" spans="1:4">
      <c r="A70" s="304" t="s">
        <v>230</v>
      </c>
      <c r="B70" s="304">
        <v>13</v>
      </c>
      <c r="C70" s="307" t="s">
        <v>401</v>
      </c>
      <c r="D70" s="315" t="str">
        <f t="array" aca="1" ref="D70" ca="1">IF($C70="-","",IF(ISBLANK(INDIRECT($C70)),"",INDIRECT($C70)))</f>
        <v/>
      </c>
    </row>
    <row r="71" spans="1:4">
      <c r="A71" s="304" t="s">
        <v>231</v>
      </c>
      <c r="B71" s="304">
        <v>13</v>
      </c>
      <c r="C71" s="307" t="s">
        <v>401</v>
      </c>
      <c r="D71" s="327" t="str">
        <f t="array" aca="1" ref="D71" ca="1">IF($C71="-","",IF(ISBLANK(INDIRECT($C71)),"",INDIRECT($C71))&amp;IF(OFFSET(INDIRECT($C71),0,2)&amp;OFFSET(INDIRECT($C71),0,3)="","","("&amp;OFFSET(INDIRECT($C71),0,2)&amp;OFFSET(INDIRECT($C71),0,3)&amp;")"))</f>
        <v/>
      </c>
    </row>
    <row r="72" spans="1:4">
      <c r="A72" s="304" t="s">
        <v>229</v>
      </c>
      <c r="B72" s="304">
        <v>14</v>
      </c>
      <c r="C72" s="307" t="s">
        <v>401</v>
      </c>
      <c r="D72" s="315" t="str">
        <f t="array" aca="1" ref="D72" ca="1">IF($C72="-","",IF(ISBLANK(INDIRECT($C72)),"",INDIRECT($C72)))</f>
        <v/>
      </c>
    </row>
    <row r="73" spans="1:4">
      <c r="A73" s="304" t="s">
        <v>230</v>
      </c>
      <c r="B73" s="304">
        <v>14</v>
      </c>
      <c r="C73" s="307" t="s">
        <v>401</v>
      </c>
      <c r="D73" s="315" t="str">
        <f t="array" aca="1" ref="D73" ca="1">IF($C73="-","",IF(ISBLANK(INDIRECT($C73)),"",INDIRECT($C73)))</f>
        <v/>
      </c>
    </row>
    <row r="74" spans="1:4">
      <c r="A74" s="304" t="s">
        <v>231</v>
      </c>
      <c r="B74" s="304">
        <v>14</v>
      </c>
      <c r="C74" s="307" t="s">
        <v>401</v>
      </c>
      <c r="D74" s="327" t="str">
        <f t="array" aca="1" ref="D74" ca="1">IF($C74="-","",IF(ISBLANK(INDIRECT($C74)),"",INDIRECT($C74))&amp;IF(OFFSET(INDIRECT($C74),0,2)&amp;OFFSET(INDIRECT($C74),0,3)="","","("&amp;OFFSET(INDIRECT($C74),0,2)&amp;OFFSET(INDIRECT($C74),0,3)&amp;")"))</f>
        <v/>
      </c>
    </row>
    <row r="75" spans="1:4">
      <c r="A75" s="304" t="s">
        <v>229</v>
      </c>
      <c r="B75" s="304">
        <v>15</v>
      </c>
      <c r="C75" s="307" t="s">
        <v>401</v>
      </c>
      <c r="D75" s="315" t="str">
        <f t="array" aca="1" ref="D75" ca="1">IF($C75="-","",IF(ISBLANK(INDIRECT($C75)),"",INDIRECT($C75)))</f>
        <v/>
      </c>
    </row>
    <row r="76" spans="1:4">
      <c r="A76" s="304" t="s">
        <v>230</v>
      </c>
      <c r="B76" s="304">
        <v>15</v>
      </c>
      <c r="C76" s="307" t="s">
        <v>401</v>
      </c>
      <c r="D76" s="315" t="str">
        <f t="array" aca="1" ref="D76" ca="1">IF($C76="-","",IF(ISBLANK(INDIRECT($C76)),"",INDIRECT($C76)))</f>
        <v/>
      </c>
    </row>
    <row r="77" spans="1:4">
      <c r="A77" s="308" t="s">
        <v>231</v>
      </c>
      <c r="B77" s="308">
        <v>15</v>
      </c>
      <c r="C77" s="319" t="s">
        <v>401</v>
      </c>
      <c r="D77" s="310" t="str">
        <f t="array" aca="1" ref="D77" ca="1">IF($C77="-","",IF(ISBLANK(INDIRECT($C77)),"",INDIRECT($C77))&amp;IF(OFFSET(INDIRECT($C77),0,2)&amp;OFFSET(INDIRECT($C77),0,3)="","","("&amp;OFFSET(INDIRECT($C77),0,2)&amp;OFFSET(INDIRECT($C77),0,3)&amp;")"))</f>
        <v/>
      </c>
    </row>
    <row r="78" spans="1:4">
      <c r="A78" s="325" t="s">
        <v>232</v>
      </c>
      <c r="B78" s="328"/>
      <c r="C78" s="313" t="s">
        <v>462</v>
      </c>
      <c r="D78" s="311" t="str">
        <f t="array" aca="1" ref="D78" ca="1">IF($C78="-","",IF(ISBLANK(INDIRECT($C78)),"",INDIRECT($C78)))</f>
        <v/>
      </c>
    </row>
    <row r="79" spans="1:4">
      <c r="A79" s="304" t="s">
        <v>233</v>
      </c>
      <c r="B79" s="305"/>
      <c r="C79" s="307" t="s">
        <v>463</v>
      </c>
      <c r="D79" s="306" t="str">
        <f t="array" aca="1" ref="D79" ca="1">IF($C79="-","",IF(ISBLANK(INDIRECT($C79)),"",INDIRECT($C79)))</f>
        <v/>
      </c>
    </row>
    <row r="80" spans="1:4">
      <c r="A80" s="304" t="s">
        <v>234</v>
      </c>
      <c r="B80" s="305"/>
      <c r="C80" s="307" t="s">
        <v>464</v>
      </c>
      <c r="D80" s="306" t="str">
        <f t="array" aca="1" ref="D80" ca="1">IF($C80="-","",IF(ISBLANK(INDIRECT($C80)),"",INDIRECT($C80)))</f>
        <v/>
      </c>
    </row>
    <row r="81" spans="1:4">
      <c r="A81" s="304" t="s">
        <v>235</v>
      </c>
      <c r="B81" s="305"/>
      <c r="C81" s="307" t="s">
        <v>465</v>
      </c>
      <c r="D81" s="306" t="str">
        <f t="array" aca="1" ref="D81" ca="1">IF($C81="-","",IF(ISBLANK(INDIRECT($C81)),"",INDIRECT($C81)))</f>
        <v/>
      </c>
    </row>
    <row r="82" spans="1:4">
      <c r="A82" s="304" t="s">
        <v>236</v>
      </c>
      <c r="B82" s="305"/>
      <c r="C82" s="307" t="s">
        <v>466</v>
      </c>
      <c r="D82" s="327" t="str">
        <f t="array" aca="1" ref="D82" ca="1">IF($C82="-","",IF(ISBLANK(INDIRECT($C82)),"",INDIRECT($C82)&amp;"-"&amp;OFFSET(INDIRECT($C82),0,2)))</f>
        <v/>
      </c>
    </row>
    <row r="83" spans="1:4">
      <c r="A83" s="304" t="s">
        <v>237</v>
      </c>
      <c r="B83" s="305"/>
      <c r="C83" s="307" t="s">
        <v>467</v>
      </c>
      <c r="D83" s="306" t="str">
        <f t="array" aca="1" ref="D83" ca="1">IF($C83="-","",IF(ISBLANK(INDIRECT($C83)),"",INDIRECT($C83)))</f>
        <v/>
      </c>
    </row>
    <row r="84" spans="1:4">
      <c r="A84" s="304" t="s">
        <v>238</v>
      </c>
      <c r="B84" s="305"/>
      <c r="C84" s="307" t="s">
        <v>468</v>
      </c>
      <c r="D84" s="306" t="str">
        <f t="array" aca="1" ref="D84" ca="1">IF($C84="-","",IF(ISBLANK(INDIRECT($C84)),"",INDIRECT($C84)))</f>
        <v/>
      </c>
    </row>
    <row r="85" spans="1:4">
      <c r="A85" s="304" t="s">
        <v>239</v>
      </c>
      <c r="B85" s="305"/>
      <c r="C85" s="354" t="s">
        <v>469</v>
      </c>
      <c r="D85" s="306" t="str">
        <f t="array" aca="1" ref="D85" ca="1">IF($C85="-","",IF(ISBLANK(INDIRECT($C85)),"",INDIRECT($C85)))</f>
        <v/>
      </c>
    </row>
    <row r="86" spans="1:4">
      <c r="A86" s="304" t="s">
        <v>240</v>
      </c>
      <c r="B86" s="305"/>
      <c r="C86" s="307" t="s">
        <v>470</v>
      </c>
      <c r="D86" s="306" t="str">
        <f t="array" aca="1" ref="D86" ca="1">IF($C86="-","",IF(ISBLANK(INDIRECT($C86)),"",INDIRECT($C86)))</f>
        <v/>
      </c>
    </row>
    <row r="87" spans="1:4">
      <c r="A87" s="304" t="s">
        <v>241</v>
      </c>
      <c r="B87" s="305"/>
      <c r="C87" s="307" t="s">
        <v>401</v>
      </c>
      <c r="D87" s="306" t="str">
        <f t="array" aca="1" ref="D87" ca="1">IF($C87="-","",IF(ISBLANK(INDIRECT($C87)),"",INDIRECT($C87)))</f>
        <v/>
      </c>
    </row>
    <row r="88" spans="1:4">
      <c r="A88" s="306" t="s">
        <v>242</v>
      </c>
      <c r="B88" s="314"/>
      <c r="C88" s="307" t="s">
        <v>401</v>
      </c>
      <c r="D88" s="306" t="str">
        <f t="array" aca="1" ref="D88" ca="1">IF($C88="-","",IF(ISBLANK(INDIRECT($C88)),"",INDIRECT($C88)))</f>
        <v/>
      </c>
    </row>
    <row r="89" spans="1:4">
      <c r="A89" s="329" t="s">
        <v>243</v>
      </c>
      <c r="B89" s="330"/>
      <c r="C89" s="331" t="s">
        <v>401</v>
      </c>
      <c r="D89" s="332" t="str">
        <f t="array" aca="1" ref="D89" ca="1">IF($C89="-","",IF(ISBLANK(INDIRECT($C89)),"",INDIRECT($C89)))</f>
        <v/>
      </c>
    </row>
    <row r="90" spans="1:4">
      <c r="A90" s="304" t="s">
        <v>244</v>
      </c>
      <c r="B90" s="305"/>
      <c r="C90" s="307" t="s">
        <v>462</v>
      </c>
      <c r="D90" s="306" t="str">
        <f t="array" aca="1" ref="D90" ca="1">IF($C90="-","",IF(ISBLANK(INDIRECT($C90)),"",INDIRECT($C90)))</f>
        <v/>
      </c>
    </row>
    <row r="91" spans="1:4">
      <c r="A91" s="317" t="s">
        <v>245</v>
      </c>
      <c r="B91" s="318"/>
      <c r="C91" s="319" t="s">
        <v>401</v>
      </c>
      <c r="D91" s="317" t="str">
        <f t="array" aca="1" ref="D91" ca="1">IF($C91="-","",IF(ISBLANK(INDIRECT($C91)),"",INDIRECT($C91)))</f>
        <v/>
      </c>
    </row>
    <row r="92" spans="1:4">
      <c r="A92" s="325" t="s">
        <v>246</v>
      </c>
      <c r="B92" s="328"/>
      <c r="C92" s="313" t="s">
        <v>401</v>
      </c>
      <c r="D92" s="333" t="str">
        <f ca="1">IF($C92="-","",IF(ISBLANK(INDIRECT($C92)),"",(INDIRECT($C92)&amp;IF(ISBLANK(OFFSET(INDIRECT($C92),1,0)),"","("&amp;OFFSET(INDIRECT($C92),1,0)&amp;")"))))</f>
        <v/>
      </c>
    </row>
    <row r="93" spans="1:4">
      <c r="A93" s="304" t="s">
        <v>247</v>
      </c>
      <c r="B93" s="305"/>
      <c r="C93" s="307" t="s">
        <v>401</v>
      </c>
      <c r="D93" s="327" t="str">
        <f t="array" aca="1" ref="D93" ca="1">IF($C93="-","",IF(ISBLANK(INDIRECT($C93)),"",INDIRECT($C93)&amp;"-"&amp;OFFSET(INDIRECT($C93),0,2)))</f>
        <v/>
      </c>
    </row>
    <row r="94" spans="1:4">
      <c r="A94" s="304" t="s">
        <v>248</v>
      </c>
      <c r="B94" s="305"/>
      <c r="C94" s="307" t="s">
        <v>401</v>
      </c>
      <c r="D94" s="306" t="str">
        <f t="array" aca="1" ref="D94" ca="1">IF($C94="-","",IF(ISBLANK(INDIRECT($C94)),"",INDIRECT($C94)))</f>
        <v/>
      </c>
    </row>
    <row r="95" spans="1:4">
      <c r="A95" s="304" t="s">
        <v>249</v>
      </c>
      <c r="B95" s="305"/>
      <c r="C95" s="307" t="s">
        <v>401</v>
      </c>
      <c r="D95" s="306" t="str">
        <f t="array" aca="1" ref="D95" ca="1">IF($C95="-","",IF(ISBLANK(INDIRECT($C95)),"",INDIRECT($C95)))</f>
        <v/>
      </c>
    </row>
    <row r="96" spans="1:4">
      <c r="A96" s="308" t="s">
        <v>250</v>
      </c>
      <c r="B96" s="309"/>
      <c r="C96" s="319" t="s">
        <v>401</v>
      </c>
      <c r="D96" s="317" t="str">
        <f t="array" aca="1" ref="D96" ca="1">IF($C96="-","",IF(ISBLANK(INDIRECT($C96)),"",INDIRECT($C96)))</f>
        <v/>
      </c>
    </row>
    <row r="97" spans="1:4">
      <c r="A97" s="325" t="s">
        <v>388</v>
      </c>
      <c r="B97" s="328"/>
      <c r="C97" s="313" t="s">
        <v>471</v>
      </c>
      <c r="D97" s="333" t="str">
        <f t="array" aca="1" ref="D97" ca="1">IF($C97="-","",IF(ISBLANK(INDIRECT($C97)),"",INDIRECT($C97)&amp;"-"&amp;OFFSET(INDIRECT($C97),0,2)))</f>
        <v/>
      </c>
    </row>
    <row r="98" spans="1:4">
      <c r="A98" s="304" t="s">
        <v>389</v>
      </c>
      <c r="B98" s="305"/>
      <c r="C98" s="307" t="s">
        <v>472</v>
      </c>
      <c r="D98" s="327" t="str">
        <f t="array" aca="1" ref="D98" ca="1">IF($C98="-","",IF(ISBLANK(INDIRECT($C98)),"",INDIRECT($C98)&amp;OFFSET(INDIRECT($C98),0,1)))</f>
        <v/>
      </c>
    </row>
    <row r="99" spans="1:4">
      <c r="A99" s="304" t="s">
        <v>390</v>
      </c>
      <c r="B99" s="305"/>
      <c r="C99" s="354" t="s">
        <v>473</v>
      </c>
      <c r="D99" s="306" t="str">
        <f t="array" aca="1" ref="D99" ca="1">IF($C99="-","",IF(ISBLANK(INDIRECT($C99)),"",INDIRECT($C99)))</f>
        <v/>
      </c>
    </row>
    <row r="100" spans="1:4">
      <c r="A100" s="304" t="s">
        <v>391</v>
      </c>
      <c r="B100" s="305"/>
      <c r="C100" s="307" t="s">
        <v>474</v>
      </c>
      <c r="D100" s="306" t="str">
        <f t="array" aca="1" ref="D100" ca="1">IF($C100="-","",IF(ISBLANK(INDIRECT($C100)),"",INDIRECT($C100)))</f>
        <v/>
      </c>
    </row>
    <row r="101" spans="1:4">
      <c r="A101" s="304" t="s">
        <v>392</v>
      </c>
      <c r="B101" s="305"/>
      <c r="C101" s="307" t="s">
        <v>401</v>
      </c>
      <c r="D101" s="306" t="str">
        <f t="array" aca="1" ref="D101" ca="1">IF($C101="-","",IF(ISBLANK(INDIRECT($C101)),"",INDIRECT($C101)))</f>
        <v/>
      </c>
    </row>
    <row r="102" spans="1:4">
      <c r="A102" s="304" t="s">
        <v>393</v>
      </c>
      <c r="B102" s="305"/>
      <c r="C102" s="307" t="s">
        <v>475</v>
      </c>
      <c r="D102" s="306" t="str">
        <f t="array" aca="1" ref="D102" ca="1">IF($C102="-","",IF(ISBLANK(INDIRECT($C102)),"",INDIRECT($C102)))</f>
        <v/>
      </c>
    </row>
    <row r="103" spans="1:4">
      <c r="A103" s="304" t="s">
        <v>394</v>
      </c>
      <c r="B103" s="305"/>
      <c r="C103" s="307" t="s">
        <v>476</v>
      </c>
      <c r="D103" s="306" t="str">
        <f t="array" aca="1" ref="D103" ca="1">IF($C103="-","",IF(ISBLANK(INDIRECT($C103)),"",INDIRECT($C103)))</f>
        <v/>
      </c>
    </row>
    <row r="104" spans="1:4">
      <c r="A104" s="304" t="s">
        <v>395</v>
      </c>
      <c r="B104" s="305"/>
      <c r="C104" s="307" t="s">
        <v>401</v>
      </c>
      <c r="D104" s="306" t="str">
        <f t="array" aca="1" ref="D104" ca="1">IF($C104="-","",IF(ISBLANK(INDIRECT($C104)),"",INDIRECT($C104)))</f>
        <v/>
      </c>
    </row>
    <row r="105" spans="1:4" ht="19.5" thickBot="1">
      <c r="A105" s="334" t="s">
        <v>396</v>
      </c>
      <c r="B105" s="335"/>
      <c r="C105" s="336" t="s">
        <v>477</v>
      </c>
      <c r="D105" s="337" t="str">
        <f t="array" aca="1" ref="D105" ca="1">IF($C105="-","",IF(ISBLANK(INDIRECT($C105)),"",INDIRECT($C105)))</f>
        <v/>
      </c>
    </row>
    <row r="106" spans="1:4">
      <c r="A106" s="338" t="s">
        <v>397</v>
      </c>
      <c r="B106" s="339"/>
      <c r="C106" s="340" t="s">
        <v>404</v>
      </c>
      <c r="D106" s="341"/>
    </row>
    <row r="107" spans="1:4">
      <c r="A107" s="342" t="s">
        <v>398</v>
      </c>
      <c r="B107" s="305"/>
      <c r="C107" s="307" t="s">
        <v>404</v>
      </c>
      <c r="D107" s="343"/>
    </row>
    <row r="108" spans="1:4">
      <c r="A108" s="342" t="s">
        <v>399</v>
      </c>
      <c r="B108" s="305"/>
      <c r="C108" s="307" t="s">
        <v>401</v>
      </c>
      <c r="D108" s="343" t="str">
        <f t="array" aca="1" ref="D108" ca="1">IF($C108="-","",IF(ISBLANK(INDIRECT($C108)),"",INDIRECT($C108)))</f>
        <v/>
      </c>
    </row>
    <row r="109" spans="1:4" ht="19.5" thickBot="1">
      <c r="A109" s="344" t="s">
        <v>400</v>
      </c>
      <c r="B109" s="335"/>
      <c r="C109" s="336" t="s">
        <v>401</v>
      </c>
      <c r="D109" s="345" t="str">
        <f t="array" aca="1" ref="D109" ca="1">IF($C109="-","",IF(ISBLANK(INDIRECT($C109)),"",INDIRECT($C109)))</f>
        <v/>
      </c>
    </row>
  </sheetData>
  <sheetProtection algorithmName="SHA-512" hashValue="ux4XdTWBPYqAV7PL23xP9z9EoOC3DNsDy63QS3C+SOcLk5WPZvmPwt/VnawIxei8D95ohVCb26BBuou0aXpxLA==" saltValue="sHs3u4Ht7tBeqc7TG+sOXw==" spinCount="100000" sheet="1" objects="1" scenarios="1"/>
  <phoneticPr fontId="35"/>
  <conditionalFormatting sqref="D1:D1048576">
    <cfRule type="expression" dxfId="11" priority="1">
      <formula>$C1="-"</formula>
    </cfRule>
  </conditionalFormatting>
  <conditionalFormatting sqref="E2">
    <cfRule type="expression" dxfId="10" priority="27">
      <formula>$C2="-"</formula>
    </cfRule>
  </conditionalFormatting>
  <conditionalFormatting sqref="F15">
    <cfRule type="expression" dxfId="9" priority="22">
      <formula>$C15="-"</formula>
    </cfRule>
  </conditionalFormatting>
  <conditionalFormatting sqref="G3:G4">
    <cfRule type="expression" dxfId="8"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V76"/>
  <sheetViews>
    <sheetView zoomScale="70" zoomScaleNormal="70" zoomScaleSheetLayoutView="70" workbookViewId="0">
      <selection sqref="A1:C1"/>
    </sheetView>
  </sheetViews>
  <sheetFormatPr defaultColWidth="9" defaultRowHeight="18.75"/>
  <cols>
    <col min="2" max="2" width="19.625" customWidth="1"/>
    <col min="3" max="3" width="22.5" customWidth="1"/>
    <col min="4" max="4" width="5.25" customWidth="1"/>
    <col min="5" max="6" width="8.625" customWidth="1"/>
    <col min="7" max="7" width="5.125" customWidth="1"/>
    <col min="8" max="9" width="10.625" customWidth="1"/>
    <col min="10" max="10" width="26.875" customWidth="1"/>
    <col min="11" max="11" width="3.625" customWidth="1"/>
    <col min="12" max="12" width="98.625" customWidth="1"/>
    <col min="13" max="13" width="9" customWidth="1"/>
    <col min="14" max="14" width="29.25" hidden="1" customWidth="1"/>
    <col min="15" max="15" width="11.125" hidden="1" customWidth="1"/>
    <col min="16" max="16" width="25.25" hidden="1" customWidth="1"/>
    <col min="17" max="17" width="8" hidden="1" customWidth="1"/>
    <col min="18" max="18" width="5.75" hidden="1" customWidth="1"/>
    <col min="19" max="19" width="13.125" hidden="1" customWidth="1"/>
    <col min="20" max="20" width="19.375" hidden="1" customWidth="1"/>
  </cols>
  <sheetData>
    <row r="1" spans="1:22" ht="40.5" customHeight="1">
      <c r="A1" s="780" t="s">
        <v>599</v>
      </c>
      <c r="B1" s="781"/>
      <c r="C1" s="781"/>
      <c r="L1" s="533" t="s">
        <v>570</v>
      </c>
    </row>
    <row r="2" spans="1:22" ht="51.75" customHeight="1">
      <c r="A2" s="792" t="s">
        <v>597</v>
      </c>
      <c r="B2" s="793"/>
      <c r="C2" s="793"/>
      <c r="D2" s="793"/>
      <c r="E2" s="793"/>
      <c r="F2" s="793"/>
      <c r="G2" s="793"/>
      <c r="H2" s="793"/>
      <c r="I2" s="793"/>
      <c r="J2" s="793"/>
      <c r="K2" s="488"/>
      <c r="N2" s="21"/>
      <c r="O2" s="21" t="s">
        <v>75</v>
      </c>
    </row>
    <row r="3" spans="1:22" ht="63.75" customHeight="1" thickBot="1">
      <c r="A3" s="810" t="s">
        <v>598</v>
      </c>
      <c r="B3" s="810"/>
      <c r="C3" s="810"/>
      <c r="D3" s="810"/>
      <c r="E3" s="810"/>
      <c r="F3" s="810"/>
      <c r="G3" s="810"/>
      <c r="H3" s="810"/>
      <c r="I3" s="810"/>
      <c r="J3" s="810"/>
      <c r="K3" s="452"/>
      <c r="N3" s="21" t="s">
        <v>67</v>
      </c>
      <c r="O3" s="22">
        <v>21400</v>
      </c>
    </row>
    <row r="4" spans="1:22" ht="21.75" customHeight="1" thickBot="1">
      <c r="A4" s="452"/>
      <c r="B4" s="452"/>
      <c r="C4" s="452"/>
      <c r="D4" s="452"/>
      <c r="E4" s="452"/>
      <c r="F4" s="844" t="s">
        <v>442</v>
      </c>
      <c r="G4" s="844"/>
      <c r="H4" s="847"/>
      <c r="I4" s="847"/>
      <c r="J4" s="847"/>
      <c r="K4" s="509"/>
      <c r="L4" s="534" t="s">
        <v>540</v>
      </c>
      <c r="N4" s="21" t="s">
        <v>68</v>
      </c>
      <c r="O4" s="22">
        <v>10700</v>
      </c>
    </row>
    <row r="5" spans="1:22" ht="21.75" customHeight="1">
      <c r="A5" s="452"/>
      <c r="B5" s="452"/>
      <c r="C5" s="452"/>
      <c r="D5" s="452"/>
      <c r="E5" s="452"/>
      <c r="F5" s="845" t="s">
        <v>443</v>
      </c>
      <c r="G5" s="845"/>
      <c r="H5" s="848"/>
      <c r="I5" s="848"/>
      <c r="J5" s="848"/>
      <c r="K5" s="510"/>
      <c r="L5" s="853" t="s">
        <v>536</v>
      </c>
      <c r="N5" s="21" t="s">
        <v>69</v>
      </c>
      <c r="O5" s="22">
        <v>5350</v>
      </c>
    </row>
    <row r="6" spans="1:22" ht="21.75" customHeight="1" thickBot="1">
      <c r="A6" s="452"/>
      <c r="B6" s="452"/>
      <c r="C6" s="452"/>
      <c r="D6" s="452"/>
      <c r="E6" s="452"/>
      <c r="F6" s="846" t="s">
        <v>444</v>
      </c>
      <c r="G6" s="846"/>
      <c r="H6" s="849"/>
      <c r="I6" s="849"/>
      <c r="J6" s="849"/>
      <c r="K6" s="510"/>
      <c r="L6" s="853"/>
      <c r="N6" s="21" t="s">
        <v>542</v>
      </c>
      <c r="O6" s="22">
        <v>8239</v>
      </c>
    </row>
    <row r="7" spans="1:22" ht="30" customHeight="1" thickBot="1">
      <c r="A7" s="803" t="s">
        <v>30</v>
      </c>
      <c r="B7" s="804"/>
      <c r="C7" s="805"/>
      <c r="D7" s="806"/>
      <c r="L7" s="466" t="s">
        <v>571</v>
      </c>
      <c r="N7" s="21" t="s">
        <v>70</v>
      </c>
      <c r="O7" s="22">
        <v>16050</v>
      </c>
    </row>
    <row r="8" spans="1:22" ht="33.75" customHeight="1">
      <c r="A8" s="157" t="s">
        <v>9</v>
      </c>
      <c r="B8" s="800" t="s">
        <v>553</v>
      </c>
      <c r="C8" s="801"/>
      <c r="D8" s="801"/>
      <c r="E8" s="801"/>
      <c r="F8" s="801"/>
      <c r="G8" s="801"/>
      <c r="H8" s="801"/>
      <c r="I8" s="801"/>
      <c r="J8" s="802"/>
      <c r="K8" s="511"/>
      <c r="L8" s="485" t="s">
        <v>592</v>
      </c>
      <c r="N8" s="21" t="s">
        <v>71</v>
      </c>
      <c r="O8" s="22">
        <v>5350</v>
      </c>
    </row>
    <row r="9" spans="1:22" ht="33.75" customHeight="1">
      <c r="A9" s="811" t="s">
        <v>3</v>
      </c>
      <c r="B9" s="807" t="s">
        <v>485</v>
      </c>
      <c r="C9" s="808"/>
      <c r="D9" s="808"/>
      <c r="E9" s="808"/>
      <c r="F9" s="808"/>
      <c r="G9" s="808"/>
      <c r="H9" s="808"/>
      <c r="I9" s="808"/>
      <c r="J9" s="809"/>
      <c r="K9" s="512"/>
      <c r="L9" s="466"/>
      <c r="N9" s="21" t="s">
        <v>72</v>
      </c>
      <c r="O9" s="22">
        <v>2140</v>
      </c>
    </row>
    <row r="10" spans="1:22" ht="35.1" customHeight="1" thickBot="1">
      <c r="A10" s="756"/>
      <c r="B10" s="217" t="s">
        <v>433</v>
      </c>
      <c r="C10" s="858" t="s">
        <v>554</v>
      </c>
      <c r="D10" s="859"/>
      <c r="E10" s="859"/>
      <c r="F10" s="859"/>
      <c r="G10" s="859"/>
      <c r="H10" s="859"/>
      <c r="I10" s="859"/>
      <c r="J10" s="860"/>
      <c r="K10" s="513"/>
      <c r="L10" s="485" t="s">
        <v>545</v>
      </c>
      <c r="N10" s="21" t="s">
        <v>407</v>
      </c>
      <c r="O10" s="22">
        <v>21400</v>
      </c>
      <c r="U10" s="20"/>
      <c r="V10" s="20"/>
    </row>
    <row r="11" spans="1:22" ht="24.75" customHeight="1">
      <c r="A11" s="754" t="s">
        <v>0</v>
      </c>
      <c r="B11" s="210" t="s">
        <v>4</v>
      </c>
      <c r="C11" s="214"/>
      <c r="D11" s="215" t="s">
        <v>6</v>
      </c>
      <c r="E11" s="757"/>
      <c r="F11" s="758"/>
      <c r="G11" s="759"/>
      <c r="H11" s="282"/>
      <c r="I11" s="283"/>
      <c r="J11" s="284"/>
      <c r="K11" s="514"/>
      <c r="L11" s="829" t="s">
        <v>373</v>
      </c>
      <c r="N11" s="21" t="s">
        <v>408</v>
      </c>
      <c r="O11" s="22">
        <v>3210</v>
      </c>
      <c r="U11" s="20"/>
      <c r="V11" s="20"/>
    </row>
    <row r="12" spans="1:22" ht="15" customHeight="1">
      <c r="A12" s="755"/>
      <c r="B12" s="798" t="s">
        <v>7</v>
      </c>
      <c r="C12" s="2" t="s">
        <v>24</v>
      </c>
      <c r="D12" s="834" t="s">
        <v>25</v>
      </c>
      <c r="E12" s="835"/>
      <c r="F12" s="835"/>
      <c r="G12" s="836"/>
      <c r="H12" s="285" t="s">
        <v>26</v>
      </c>
      <c r="I12" s="286"/>
      <c r="J12" s="287"/>
      <c r="K12" s="515"/>
      <c r="L12" s="829"/>
      <c r="N12" s="21" t="s">
        <v>73</v>
      </c>
      <c r="O12" s="22">
        <v>1070</v>
      </c>
    </row>
    <row r="13" spans="1:22" ht="31.5" customHeight="1">
      <c r="A13" s="755"/>
      <c r="B13" s="799"/>
      <c r="C13" s="216"/>
      <c r="D13" s="837"/>
      <c r="E13" s="838"/>
      <c r="F13" s="838"/>
      <c r="G13" s="839"/>
      <c r="H13" s="840"/>
      <c r="I13" s="841"/>
      <c r="J13" s="842"/>
      <c r="K13" s="516"/>
      <c r="L13" s="485"/>
      <c r="N13" s="376"/>
      <c r="O13" s="377"/>
    </row>
    <row r="14" spans="1:22" ht="22.5" customHeight="1">
      <c r="A14" s="755"/>
      <c r="B14" s="211" t="s">
        <v>402</v>
      </c>
      <c r="C14" s="830"/>
      <c r="D14" s="831"/>
      <c r="E14" s="831"/>
      <c r="F14" s="831"/>
      <c r="G14" s="831"/>
      <c r="H14" s="831"/>
      <c r="I14" s="832"/>
      <c r="J14" s="833"/>
      <c r="K14" s="517"/>
      <c r="L14" s="829" t="s">
        <v>403</v>
      </c>
      <c r="N14" s="21"/>
      <c r="O14" s="820" t="s">
        <v>414</v>
      </c>
      <c r="P14" s="821"/>
      <c r="Q14" s="821"/>
      <c r="R14" s="821"/>
      <c r="S14" s="821"/>
      <c r="T14" s="822"/>
    </row>
    <row r="15" spans="1:22" ht="31.5" customHeight="1">
      <c r="A15" s="755"/>
      <c r="B15" s="211" t="s">
        <v>8</v>
      </c>
      <c r="C15" s="794"/>
      <c r="D15" s="795"/>
      <c r="E15" s="795"/>
      <c r="F15" s="795"/>
      <c r="G15" s="795"/>
      <c r="H15" s="795"/>
      <c r="I15" s="796"/>
      <c r="J15" s="797"/>
      <c r="K15" s="518"/>
      <c r="L15" s="829"/>
      <c r="N15" s="21" t="s">
        <v>67</v>
      </c>
      <c r="O15" s="21" t="s">
        <v>415</v>
      </c>
      <c r="P15" s="21" t="s">
        <v>416</v>
      </c>
      <c r="Q15" s="21"/>
      <c r="R15" s="21"/>
      <c r="S15" s="21"/>
      <c r="T15" s="21"/>
    </row>
    <row r="16" spans="1:22" ht="31.5" customHeight="1">
      <c r="A16" s="755"/>
      <c r="B16" s="211" t="s">
        <v>29</v>
      </c>
      <c r="C16" s="794"/>
      <c r="D16" s="795"/>
      <c r="E16" s="795"/>
      <c r="F16" s="795"/>
      <c r="G16" s="795"/>
      <c r="H16" s="795"/>
      <c r="I16" s="796"/>
      <c r="J16" s="797"/>
      <c r="K16" s="518"/>
      <c r="L16" s="466"/>
      <c r="N16" s="21" t="s">
        <v>68</v>
      </c>
      <c r="O16" s="21" t="s">
        <v>415</v>
      </c>
      <c r="P16" s="21" t="s">
        <v>416</v>
      </c>
      <c r="Q16" s="21"/>
      <c r="R16" s="21"/>
      <c r="S16" s="21"/>
      <c r="T16" s="21"/>
    </row>
    <row r="17" spans="1:20" ht="31.5" customHeight="1">
      <c r="A17" s="755"/>
      <c r="B17" s="211" t="s">
        <v>5</v>
      </c>
      <c r="C17" s="794"/>
      <c r="D17" s="795"/>
      <c r="E17" s="795"/>
      <c r="F17" s="795"/>
      <c r="G17" s="795"/>
      <c r="H17" s="795"/>
      <c r="I17" s="796"/>
      <c r="J17" s="797"/>
      <c r="K17" s="518"/>
      <c r="L17" s="466"/>
      <c r="N17" s="21" t="s">
        <v>69</v>
      </c>
      <c r="O17" s="21" t="s">
        <v>415</v>
      </c>
      <c r="P17" s="21" t="s">
        <v>416</v>
      </c>
      <c r="Q17" s="21"/>
      <c r="R17" s="21"/>
      <c r="S17" s="21"/>
      <c r="T17" s="21"/>
    </row>
    <row r="18" spans="1:20" ht="31.5" customHeight="1" thickBot="1">
      <c r="A18" s="756"/>
      <c r="B18" s="281" t="s">
        <v>369</v>
      </c>
      <c r="C18" s="843"/>
      <c r="D18" s="827"/>
      <c r="E18" s="827"/>
      <c r="F18" s="827"/>
      <c r="G18" s="827"/>
      <c r="H18" s="827"/>
      <c r="I18" s="827"/>
      <c r="J18" s="828"/>
      <c r="K18" s="518"/>
      <c r="L18" s="466"/>
      <c r="N18" s="21" t="s">
        <v>70</v>
      </c>
      <c r="O18" s="21" t="s">
        <v>415</v>
      </c>
      <c r="P18" s="21" t="s">
        <v>417</v>
      </c>
      <c r="Q18" s="21" t="s">
        <v>418</v>
      </c>
      <c r="R18" s="21" t="s">
        <v>419</v>
      </c>
      <c r="S18" s="21" t="s">
        <v>420</v>
      </c>
      <c r="T18" s="21" t="s">
        <v>421</v>
      </c>
    </row>
    <row r="19" spans="1:20" ht="24.75" customHeight="1">
      <c r="A19" s="812" t="s">
        <v>362</v>
      </c>
      <c r="B19" s="277" t="s">
        <v>363</v>
      </c>
      <c r="C19" s="214"/>
      <c r="D19" s="215" t="s">
        <v>6</v>
      </c>
      <c r="E19" s="757"/>
      <c r="F19" s="758"/>
      <c r="G19" s="759"/>
      <c r="H19" s="282"/>
      <c r="I19" s="283"/>
      <c r="J19" s="284"/>
      <c r="K19" s="514"/>
      <c r="L19" s="528" t="s">
        <v>533</v>
      </c>
      <c r="N19" s="21" t="s">
        <v>71</v>
      </c>
      <c r="O19" s="21" t="s">
        <v>415</v>
      </c>
      <c r="P19" s="21" t="s">
        <v>417</v>
      </c>
      <c r="Q19" s="21" t="s">
        <v>418</v>
      </c>
      <c r="R19" s="21" t="s">
        <v>419</v>
      </c>
      <c r="S19" s="21" t="s">
        <v>420</v>
      </c>
      <c r="T19" s="21" t="s">
        <v>421</v>
      </c>
    </row>
    <row r="20" spans="1:20" ht="15" customHeight="1">
      <c r="A20" s="813"/>
      <c r="B20" s="818" t="s">
        <v>364</v>
      </c>
      <c r="C20" s="2" t="s">
        <v>24</v>
      </c>
      <c r="D20" s="834" t="s">
        <v>25</v>
      </c>
      <c r="E20" s="835"/>
      <c r="F20" s="835"/>
      <c r="G20" s="836"/>
      <c r="H20" s="285" t="s">
        <v>26</v>
      </c>
      <c r="I20" s="286"/>
      <c r="J20" s="287"/>
      <c r="K20" s="515"/>
      <c r="L20" s="485"/>
      <c r="N20" s="21" t="s">
        <v>72</v>
      </c>
      <c r="O20" s="21" t="s">
        <v>415</v>
      </c>
      <c r="P20" s="21" t="s">
        <v>417</v>
      </c>
      <c r="Q20" s="21" t="s">
        <v>418</v>
      </c>
      <c r="R20" s="21" t="s">
        <v>419</v>
      </c>
      <c r="S20" s="21" t="s">
        <v>420</v>
      </c>
      <c r="T20" s="21" t="s">
        <v>421</v>
      </c>
    </row>
    <row r="21" spans="1:20" ht="31.5" customHeight="1">
      <c r="A21" s="813"/>
      <c r="B21" s="819"/>
      <c r="C21" s="216"/>
      <c r="D21" s="837"/>
      <c r="E21" s="838"/>
      <c r="F21" s="838"/>
      <c r="G21" s="839"/>
      <c r="H21" s="840"/>
      <c r="I21" s="841"/>
      <c r="J21" s="842"/>
      <c r="K21" s="516"/>
      <c r="L21" s="485"/>
      <c r="N21" s="21" t="s">
        <v>407</v>
      </c>
      <c r="O21" s="21" t="s">
        <v>415</v>
      </c>
      <c r="P21" s="21" t="s">
        <v>417</v>
      </c>
      <c r="Q21" s="21" t="s">
        <v>418</v>
      </c>
      <c r="R21" s="21" t="s">
        <v>419</v>
      </c>
      <c r="S21" s="21" t="s">
        <v>420</v>
      </c>
      <c r="T21" s="21" t="s">
        <v>421</v>
      </c>
    </row>
    <row r="22" spans="1:20" ht="32.1" customHeight="1">
      <c r="A22" s="813"/>
      <c r="B22" s="278" t="s">
        <v>365</v>
      </c>
      <c r="C22" s="863"/>
      <c r="D22" s="864"/>
      <c r="E22" s="864"/>
      <c r="F22" s="864"/>
      <c r="G22" s="864"/>
      <c r="H22" s="864"/>
      <c r="I22" s="864"/>
      <c r="J22" s="865"/>
      <c r="K22" s="518"/>
      <c r="L22" s="466"/>
      <c r="N22" s="21" t="s">
        <v>408</v>
      </c>
      <c r="O22" s="21" t="s">
        <v>415</v>
      </c>
      <c r="P22" s="21" t="s">
        <v>417</v>
      </c>
      <c r="Q22" s="21" t="s">
        <v>418</v>
      </c>
      <c r="R22" s="21" t="s">
        <v>419</v>
      </c>
      <c r="S22" s="21" t="s">
        <v>420</v>
      </c>
      <c r="T22" s="21" t="s">
        <v>421</v>
      </c>
    </row>
    <row r="23" spans="1:20" ht="32.1" customHeight="1">
      <c r="A23" s="813"/>
      <c r="B23" s="279" t="s">
        <v>366</v>
      </c>
      <c r="C23" s="866"/>
      <c r="D23" s="867"/>
      <c r="E23" s="867"/>
      <c r="F23" s="867"/>
      <c r="G23" s="867"/>
      <c r="H23" s="867"/>
      <c r="I23" s="867"/>
      <c r="J23" s="868"/>
      <c r="K23" s="519"/>
      <c r="L23" s="466" t="s">
        <v>374</v>
      </c>
      <c r="N23" s="21" t="s">
        <v>73</v>
      </c>
      <c r="O23" s="21" t="s">
        <v>415</v>
      </c>
      <c r="P23" s="21" t="s">
        <v>417</v>
      </c>
      <c r="Q23" s="21" t="s">
        <v>418</v>
      </c>
      <c r="R23" s="21" t="s">
        <v>419</v>
      </c>
      <c r="S23" s="21" t="s">
        <v>420</v>
      </c>
      <c r="T23" s="21" t="s">
        <v>421</v>
      </c>
    </row>
    <row r="24" spans="1:20" ht="32.1" customHeight="1">
      <c r="A24" s="813"/>
      <c r="B24" s="279" t="s">
        <v>367</v>
      </c>
      <c r="C24" s="866"/>
      <c r="D24" s="867"/>
      <c r="E24" s="867"/>
      <c r="F24" s="867"/>
      <c r="G24" s="867"/>
      <c r="H24" s="867"/>
      <c r="I24" s="867"/>
      <c r="J24" s="868"/>
      <c r="K24" s="519"/>
      <c r="L24" s="485" t="s">
        <v>534</v>
      </c>
    </row>
    <row r="25" spans="1:20" ht="32.1" customHeight="1" thickBot="1">
      <c r="A25" s="814"/>
      <c r="B25" s="280" t="s">
        <v>368</v>
      </c>
      <c r="C25" s="826"/>
      <c r="D25" s="827"/>
      <c r="E25" s="827"/>
      <c r="F25" s="827"/>
      <c r="G25" s="827"/>
      <c r="H25" s="827"/>
      <c r="I25" s="827"/>
      <c r="J25" s="828"/>
      <c r="K25" s="518"/>
      <c r="L25" s="466" t="s">
        <v>535</v>
      </c>
    </row>
    <row r="26" spans="1:20" ht="25.5" customHeight="1">
      <c r="A26" s="754" t="s">
        <v>600</v>
      </c>
      <c r="B26" s="158" t="s">
        <v>27</v>
      </c>
      <c r="C26" s="782"/>
      <c r="D26" s="783"/>
      <c r="E26" s="783"/>
      <c r="F26" s="783"/>
      <c r="G26" s="783"/>
      <c r="H26" s="783"/>
      <c r="I26" s="784"/>
      <c r="J26" s="785"/>
      <c r="K26" s="520"/>
      <c r="L26" s="829" t="s">
        <v>605</v>
      </c>
    </row>
    <row r="27" spans="1:20" ht="36" customHeight="1">
      <c r="A27" s="755"/>
      <c r="B27" s="212" t="s">
        <v>10</v>
      </c>
      <c r="C27" s="786"/>
      <c r="D27" s="787"/>
      <c r="E27" s="787"/>
      <c r="F27" s="787"/>
      <c r="G27" s="787"/>
      <c r="H27" s="787"/>
      <c r="I27" s="788"/>
      <c r="J27" s="789"/>
      <c r="K27" s="474"/>
      <c r="L27" s="829"/>
    </row>
    <row r="28" spans="1:20" ht="30" customHeight="1">
      <c r="A28" s="755"/>
      <c r="B28" s="815" t="s">
        <v>21</v>
      </c>
      <c r="C28" s="218" t="s">
        <v>15</v>
      </c>
      <c r="D28" s="854"/>
      <c r="E28" s="855"/>
      <c r="F28" s="855"/>
      <c r="G28" s="389" t="s">
        <v>28</v>
      </c>
      <c r="H28" s="856" t="s">
        <v>16</v>
      </c>
      <c r="I28" s="857"/>
      <c r="J28" s="219"/>
      <c r="K28" s="474"/>
      <c r="L28" s="466" t="s">
        <v>375</v>
      </c>
    </row>
    <row r="29" spans="1:20" ht="30" customHeight="1">
      <c r="A29" s="755"/>
      <c r="B29" s="816"/>
      <c r="C29" s="218" t="s">
        <v>18</v>
      </c>
      <c r="D29" s="772">
        <f>個表!E49</f>
        <v>0</v>
      </c>
      <c r="E29" s="773"/>
      <c r="F29" s="773"/>
      <c r="G29" s="773"/>
      <c r="H29" s="773"/>
      <c r="I29" s="773"/>
      <c r="J29" s="395"/>
      <c r="K29" s="521"/>
      <c r="L29" s="466" t="s">
        <v>539</v>
      </c>
    </row>
    <row r="30" spans="1:20" ht="30" customHeight="1">
      <c r="A30" s="755"/>
      <c r="B30" s="816"/>
      <c r="C30" s="218" t="s">
        <v>19</v>
      </c>
      <c r="D30" s="723"/>
      <c r="E30" s="724"/>
      <c r="F30" s="724"/>
      <c r="G30" s="724"/>
      <c r="H30" s="724"/>
      <c r="I30" s="724"/>
      <c r="J30" s="766"/>
      <c r="K30" s="474"/>
      <c r="L30" s="829" t="s">
        <v>376</v>
      </c>
    </row>
    <row r="31" spans="1:20" ht="30" customHeight="1">
      <c r="A31" s="755"/>
      <c r="B31" s="816"/>
      <c r="C31" s="218" t="s">
        <v>20</v>
      </c>
      <c r="D31" s="723"/>
      <c r="E31" s="724"/>
      <c r="F31" s="724"/>
      <c r="G31" s="724"/>
      <c r="H31" s="724"/>
      <c r="I31" s="724"/>
      <c r="J31" s="766"/>
      <c r="K31" s="474"/>
      <c r="L31" s="829"/>
    </row>
    <row r="32" spans="1:20" ht="30" customHeight="1">
      <c r="A32" s="755"/>
      <c r="B32" s="816"/>
      <c r="C32" s="218" t="s">
        <v>360</v>
      </c>
      <c r="D32" s="723"/>
      <c r="E32" s="724"/>
      <c r="F32" s="724"/>
      <c r="G32" s="724"/>
      <c r="H32" s="724"/>
      <c r="I32" s="724"/>
      <c r="J32" s="766"/>
      <c r="K32" s="474"/>
      <c r="L32" s="466"/>
    </row>
    <row r="33" spans="1:17" ht="30" customHeight="1">
      <c r="A33" s="755"/>
      <c r="B33" s="816"/>
      <c r="C33" s="218" t="s">
        <v>361</v>
      </c>
      <c r="D33" s="723"/>
      <c r="E33" s="724"/>
      <c r="F33" s="724"/>
      <c r="G33" s="724"/>
      <c r="H33" s="724"/>
      <c r="I33" s="724"/>
      <c r="J33" s="766"/>
      <c r="K33" s="474"/>
      <c r="L33" s="466"/>
    </row>
    <row r="34" spans="1:17" ht="30" customHeight="1">
      <c r="A34" s="755"/>
      <c r="B34" s="816"/>
      <c r="C34" s="218" t="s">
        <v>22</v>
      </c>
      <c r="D34" s="723"/>
      <c r="E34" s="724"/>
      <c r="F34" s="724"/>
      <c r="G34" s="724"/>
      <c r="H34" s="724"/>
      <c r="I34" s="724"/>
      <c r="J34" s="766"/>
      <c r="K34" s="474"/>
      <c r="L34" s="466"/>
    </row>
    <row r="35" spans="1:17" ht="36.75" customHeight="1">
      <c r="A35" s="755"/>
      <c r="B35" s="816"/>
      <c r="C35" s="159" t="s">
        <v>23</v>
      </c>
      <c r="D35" s="767"/>
      <c r="E35" s="768"/>
      <c r="F35" s="768"/>
      <c r="G35" s="768"/>
      <c r="H35" s="768"/>
      <c r="I35" s="768"/>
      <c r="J35" s="769"/>
      <c r="K35" s="535"/>
      <c r="L35" s="466"/>
    </row>
    <row r="36" spans="1:17" ht="31.5" customHeight="1">
      <c r="A36" s="755"/>
      <c r="B36" s="817"/>
      <c r="C36" s="288" t="s">
        <v>370</v>
      </c>
      <c r="D36" s="289" t="s">
        <v>543</v>
      </c>
      <c r="E36" s="290" t="s">
        <v>371</v>
      </c>
      <c r="F36" s="723"/>
      <c r="G36" s="724"/>
      <c r="H36" s="725"/>
      <c r="I36" s="292" t="s">
        <v>372</v>
      </c>
      <c r="J36" s="355"/>
      <c r="K36" s="474"/>
      <c r="L36" s="485" t="s">
        <v>377</v>
      </c>
    </row>
    <row r="37" spans="1:17" ht="31.5" customHeight="1">
      <c r="A37" s="755"/>
      <c r="B37" s="211" t="s">
        <v>17</v>
      </c>
      <c r="C37" s="220">
        <f>個表!E42</f>
        <v>0</v>
      </c>
      <c r="D37" s="221" t="s">
        <v>11</v>
      </c>
      <c r="E37" s="770">
        <f>個表!G44</f>
        <v>0</v>
      </c>
      <c r="F37" s="771"/>
      <c r="G37" s="771"/>
      <c r="H37" s="861" t="s">
        <v>50</v>
      </c>
      <c r="I37" s="862"/>
      <c r="J37" s="222" t="str">
        <f>個表!L44&amp;個表!M44&amp;個表!N44&amp;個表!O44&amp;個表!P44</f>
        <v>令和年月</v>
      </c>
      <c r="K37" s="522"/>
      <c r="L37" s="466" t="s">
        <v>537</v>
      </c>
    </row>
    <row r="38" spans="1:17" ht="31.5" customHeight="1">
      <c r="A38" s="755"/>
      <c r="B38" s="211" t="s">
        <v>12</v>
      </c>
      <c r="C38" s="220">
        <f>個表!E47</f>
        <v>0</v>
      </c>
      <c r="D38" s="221" t="s">
        <v>11</v>
      </c>
      <c r="E38" s="770">
        <f>個表!G47</f>
        <v>0</v>
      </c>
      <c r="F38" s="771"/>
      <c r="G38" s="776"/>
      <c r="H38" s="777" t="str">
        <f>"（"&amp;個表!H47&amp;個表!I47&amp;"）"</f>
        <v>（週間）</v>
      </c>
      <c r="I38" s="778"/>
      <c r="J38" s="779"/>
      <c r="K38" s="523"/>
      <c r="L38" s="466" t="s">
        <v>538</v>
      </c>
    </row>
    <row r="39" spans="1:17" ht="37.5" customHeight="1">
      <c r="A39" s="755"/>
      <c r="B39" s="850" t="s">
        <v>1</v>
      </c>
      <c r="C39" s="569" t="s">
        <v>555</v>
      </c>
      <c r="D39" s="747">
        <f>IF($C$10=$N$3,$O$3,IF($C$10=$N$4,$O$4,IF($C$10=$N$7,$O$7,IF($C$10=$N$11,$O$11,""))))</f>
        <v>21400</v>
      </c>
      <c r="E39" s="747"/>
      <c r="F39" s="747"/>
      <c r="G39" s="748"/>
      <c r="H39" s="749" t="s">
        <v>559</v>
      </c>
      <c r="I39" s="750"/>
      <c r="J39" s="570">
        <f>ROUNDDOWN(IF(支出!$G$11&gt;1000,1000,支出!$G$11),-1)</f>
        <v>0</v>
      </c>
      <c r="K39" s="564"/>
      <c r="L39" s="565"/>
    </row>
    <row r="40" spans="1:17" ht="52.5" customHeight="1" thickBot="1">
      <c r="A40" s="755"/>
      <c r="B40" s="851"/>
      <c r="C40" s="561" t="s">
        <v>556</v>
      </c>
      <c r="D40" s="763"/>
      <c r="E40" s="764"/>
      <c r="F40" s="764"/>
      <c r="G40" s="765"/>
      <c r="H40" s="745" t="s">
        <v>560</v>
      </c>
      <c r="I40" s="746"/>
      <c r="J40" s="573">
        <f>ROUNDDOWN(IF(支出!$G$12&gt;1000,1000,支出!$G$12),-1)</f>
        <v>0</v>
      </c>
      <c r="K40" s="524"/>
      <c r="L40" s="485" t="s">
        <v>561</v>
      </c>
    </row>
    <row r="41" spans="1:17" ht="52.5" customHeight="1" thickBot="1">
      <c r="A41" s="755"/>
      <c r="B41" s="851"/>
      <c r="C41" s="572" t="s">
        <v>557</v>
      </c>
      <c r="D41" s="790">
        <f>D39-D40</f>
        <v>21400</v>
      </c>
      <c r="E41" s="791"/>
      <c r="F41" s="791"/>
      <c r="G41" s="791"/>
      <c r="H41" s="726" t="s">
        <v>558</v>
      </c>
      <c r="I41" s="727"/>
      <c r="J41" s="563">
        <f>D39+J39+J40</f>
        <v>21400</v>
      </c>
      <c r="K41" s="525"/>
      <c r="L41" s="485"/>
    </row>
    <row r="42" spans="1:17" ht="26.25" customHeight="1">
      <c r="A42" s="755"/>
      <c r="B42" s="851"/>
      <c r="C42" s="571" t="s">
        <v>426</v>
      </c>
      <c r="D42" s="823">
        <f>収入!E4</f>
        <v>0</v>
      </c>
      <c r="E42" s="824"/>
      <c r="F42" s="824"/>
      <c r="G42" s="825"/>
      <c r="H42" s="728" t="s">
        <v>2</v>
      </c>
      <c r="I42" s="729"/>
      <c r="J42" s="562">
        <f>支出!$G$5</f>
        <v>0</v>
      </c>
      <c r="K42" s="526"/>
      <c r="L42" s="466" t="s">
        <v>378</v>
      </c>
    </row>
    <row r="43" spans="1:17" ht="26.25" customHeight="1">
      <c r="A43" s="755"/>
      <c r="B43" s="851"/>
      <c r="C43" s="566" t="s">
        <v>13</v>
      </c>
      <c r="D43" s="732">
        <f>収入!E5</f>
        <v>0</v>
      </c>
      <c r="E43" s="733"/>
      <c r="F43" s="733"/>
      <c r="G43" s="734"/>
      <c r="H43" s="730" t="s">
        <v>590</v>
      </c>
      <c r="I43" s="731"/>
      <c r="J43" s="417">
        <f>支出!$H$10+支出!$I$10</f>
        <v>0</v>
      </c>
      <c r="K43" s="526"/>
      <c r="L43" s="529"/>
    </row>
    <row r="44" spans="1:17" ht="26.25" customHeight="1">
      <c r="A44" s="755"/>
      <c r="B44" s="851"/>
      <c r="C44" s="566" t="s">
        <v>422</v>
      </c>
      <c r="D44" s="732">
        <f>収入!E6</f>
        <v>0</v>
      </c>
      <c r="E44" s="733"/>
      <c r="F44" s="733"/>
      <c r="G44" s="734"/>
      <c r="H44" s="743" t="s">
        <v>573</v>
      </c>
      <c r="I44" s="744"/>
      <c r="J44" s="417">
        <f>支出!$H$10</f>
        <v>0</v>
      </c>
      <c r="K44" s="526"/>
      <c r="L44" s="530"/>
      <c r="M44" s="532"/>
    </row>
    <row r="45" spans="1:17" ht="26.25" customHeight="1">
      <c r="A45" s="755"/>
      <c r="B45" s="851"/>
      <c r="C45" s="567" t="s">
        <v>60</v>
      </c>
      <c r="D45" s="732">
        <f>収入!E7</f>
        <v>0</v>
      </c>
      <c r="E45" s="733"/>
      <c r="F45" s="733"/>
      <c r="G45" s="734"/>
      <c r="H45" s="743" t="s">
        <v>574</v>
      </c>
      <c r="I45" s="744"/>
      <c r="J45" s="417">
        <f>支出!$I$10</f>
        <v>0</v>
      </c>
      <c r="K45" s="526"/>
      <c r="L45" s="466"/>
    </row>
    <row r="46" spans="1:17" ht="26.25" customHeight="1">
      <c r="A46" s="755"/>
      <c r="B46" s="851"/>
      <c r="C46" s="567" t="s">
        <v>516</v>
      </c>
      <c r="D46" s="760">
        <f>収入!E8</f>
        <v>0</v>
      </c>
      <c r="E46" s="761"/>
      <c r="F46" s="761"/>
      <c r="G46" s="762"/>
      <c r="H46" s="751"/>
      <c r="I46" s="752"/>
      <c r="J46" s="753"/>
      <c r="K46" s="526"/>
      <c r="L46" s="466"/>
      <c r="N46" s="1"/>
      <c r="O46" s="1"/>
    </row>
    <row r="47" spans="1:17" ht="44.25" customHeight="1" thickBot="1">
      <c r="A47" s="755"/>
      <c r="B47" s="851"/>
      <c r="C47" s="632" t="s">
        <v>572</v>
      </c>
      <c r="D47" s="760">
        <f>収入!E9</f>
        <v>0</v>
      </c>
      <c r="E47" s="761"/>
      <c r="F47" s="761"/>
      <c r="G47" s="762"/>
      <c r="H47" s="774" t="s">
        <v>589</v>
      </c>
      <c r="I47" s="775"/>
      <c r="J47" s="633">
        <f>支出!$G$13</f>
        <v>0</v>
      </c>
      <c r="K47" s="526"/>
      <c r="L47" s="466"/>
      <c r="N47" s="1"/>
      <c r="O47" s="1"/>
    </row>
    <row r="48" spans="1:17" ht="26.25" customHeight="1" thickTop="1">
      <c r="A48" s="755"/>
      <c r="B48" s="852"/>
      <c r="C48" s="568" t="s">
        <v>423</v>
      </c>
      <c r="D48" s="740">
        <f>収入!E3</f>
        <v>0</v>
      </c>
      <c r="E48" s="741"/>
      <c r="F48" s="741"/>
      <c r="G48" s="742"/>
      <c r="H48" s="738" t="s">
        <v>486</v>
      </c>
      <c r="I48" s="739"/>
      <c r="J48" s="436">
        <f>支出!G4</f>
        <v>0</v>
      </c>
      <c r="K48" s="526"/>
      <c r="L48" s="465" t="s">
        <v>379</v>
      </c>
      <c r="N48" s="1"/>
      <c r="O48" s="1"/>
      <c r="P48" s="1"/>
      <c r="Q48" s="1"/>
    </row>
    <row r="49" spans="1:17" ht="26.25" customHeight="1" thickBot="1">
      <c r="A49" s="756"/>
      <c r="B49" s="213" t="s">
        <v>14</v>
      </c>
      <c r="C49" s="735" t="s">
        <v>202</v>
      </c>
      <c r="D49" s="736"/>
      <c r="E49" s="736"/>
      <c r="F49" s="736"/>
      <c r="G49" s="737"/>
      <c r="H49" s="721" t="s">
        <v>184</v>
      </c>
      <c r="I49" s="722"/>
      <c r="J49" s="457"/>
      <c r="K49" s="527"/>
      <c r="L49" s="531" t="s">
        <v>380</v>
      </c>
      <c r="N49" s="1"/>
      <c r="O49" s="1"/>
      <c r="P49" s="1"/>
      <c r="Q49" s="1"/>
    </row>
    <row r="50" spans="1:17" ht="19.5">
      <c r="L50" s="291"/>
      <c r="M50" s="1"/>
      <c r="N50" s="1"/>
      <c r="O50" s="1"/>
      <c r="P50" s="1"/>
      <c r="Q50" s="1"/>
    </row>
    <row r="51" spans="1:17">
      <c r="L51" s="65"/>
      <c r="M51" s="1"/>
      <c r="N51" s="1"/>
      <c r="O51" s="1"/>
      <c r="P51" s="1"/>
      <c r="Q51" s="1"/>
    </row>
    <row r="52" spans="1:17">
      <c r="L52" s="65"/>
      <c r="M52" s="1"/>
      <c r="N52" s="1"/>
      <c r="O52" s="1"/>
      <c r="P52" s="1"/>
      <c r="Q52" s="1"/>
    </row>
    <row r="53" spans="1:17">
      <c r="L53" s="65"/>
      <c r="M53" s="1"/>
      <c r="N53" s="1"/>
      <c r="O53" s="1"/>
      <c r="P53" s="1"/>
      <c r="Q53" s="1"/>
    </row>
    <row r="54" spans="1:17">
      <c r="L54" s="65"/>
      <c r="M54" s="1"/>
      <c r="N54" s="1"/>
      <c r="O54" s="1"/>
      <c r="P54" s="1"/>
      <c r="Q54" s="1"/>
    </row>
    <row r="55" spans="1:17">
      <c r="L55" s="65"/>
      <c r="M55" s="1"/>
      <c r="N55" s="1"/>
      <c r="O55" s="1"/>
      <c r="P55" s="1"/>
      <c r="Q55" s="1"/>
    </row>
    <row r="56" spans="1:17">
      <c r="L56" s="65"/>
      <c r="M56" s="1"/>
      <c r="N56" s="1"/>
      <c r="O56" s="1"/>
      <c r="P56" s="1"/>
      <c r="Q56" s="1"/>
    </row>
    <row r="57" spans="1:17">
      <c r="L57" s="65"/>
      <c r="M57" s="1"/>
      <c r="N57" s="1"/>
      <c r="O57" s="1"/>
      <c r="P57" s="1"/>
      <c r="Q57" s="1"/>
    </row>
    <row r="58" spans="1:17">
      <c r="L58" s="65"/>
      <c r="M58" s="1"/>
      <c r="N58" s="1"/>
      <c r="O58" s="1"/>
      <c r="P58" s="1"/>
      <c r="Q58" s="1"/>
    </row>
    <row r="59" spans="1:17">
      <c r="L59" s="65"/>
      <c r="M59" s="1"/>
      <c r="N59" s="1"/>
      <c r="O59" s="1"/>
      <c r="P59" s="1"/>
      <c r="Q59" s="1"/>
    </row>
    <row r="60" spans="1:17">
      <c r="L60" s="65"/>
      <c r="M60" s="1"/>
      <c r="N60" s="1"/>
      <c r="O60" s="1"/>
      <c r="P60" s="1"/>
      <c r="Q60" s="1"/>
    </row>
    <row r="61" spans="1:17">
      <c r="L61" s="65"/>
      <c r="M61" s="1"/>
      <c r="N61" s="1"/>
      <c r="O61" s="1"/>
      <c r="P61" s="1"/>
      <c r="Q61" s="1"/>
    </row>
    <row r="62" spans="1:17">
      <c r="L62" s="65"/>
      <c r="M62" s="1"/>
      <c r="N62" s="1"/>
      <c r="O62" s="1"/>
      <c r="P62" s="1"/>
      <c r="Q62" s="1"/>
    </row>
    <row r="63" spans="1:17">
      <c r="L63" s="65"/>
      <c r="M63" s="1"/>
      <c r="N63" s="1"/>
      <c r="O63" s="1"/>
      <c r="P63" s="1"/>
      <c r="Q63" s="1"/>
    </row>
    <row r="64" spans="1:17">
      <c r="L64" s="65"/>
      <c r="M64" s="1"/>
      <c r="N64" s="1"/>
      <c r="O64" s="1"/>
      <c r="P64" s="1"/>
      <c r="Q64" s="1"/>
    </row>
    <row r="65" spans="12:17">
      <c r="L65" s="65"/>
      <c r="M65" s="1"/>
      <c r="N65" s="1"/>
      <c r="O65" s="1"/>
      <c r="P65" s="1"/>
      <c r="Q65" s="1"/>
    </row>
    <row r="66" spans="12:17">
      <c r="L66" s="65"/>
      <c r="M66" s="1"/>
      <c r="N66" s="1"/>
      <c r="O66" s="1"/>
      <c r="P66" s="1"/>
      <c r="Q66" s="1"/>
    </row>
    <row r="67" spans="12:17">
      <c r="L67" s="65"/>
      <c r="M67" s="1"/>
      <c r="N67" s="1"/>
      <c r="O67" s="1"/>
      <c r="P67" s="1"/>
      <c r="Q67" s="1"/>
    </row>
    <row r="68" spans="12:17">
      <c r="L68" s="65"/>
      <c r="M68" s="1"/>
      <c r="N68" s="1"/>
      <c r="O68" s="1"/>
      <c r="P68" s="1"/>
      <c r="Q68" s="1"/>
    </row>
    <row r="69" spans="12:17">
      <c r="L69" s="65"/>
      <c r="M69" s="1"/>
      <c r="N69" s="1"/>
      <c r="O69" s="1"/>
      <c r="P69" s="1"/>
      <c r="Q69" s="1"/>
    </row>
    <row r="70" spans="12:17">
      <c r="L70" s="65"/>
      <c r="M70" s="1"/>
      <c r="N70" s="1"/>
      <c r="O70" s="1"/>
      <c r="P70" s="1"/>
      <c r="Q70" s="1"/>
    </row>
    <row r="71" spans="12:17">
      <c r="L71" s="65"/>
      <c r="M71" s="1"/>
      <c r="N71" s="1"/>
      <c r="O71" s="1"/>
      <c r="P71" s="1"/>
      <c r="Q71" s="1"/>
    </row>
    <row r="72" spans="12:17">
      <c r="L72" s="65"/>
      <c r="M72" s="1"/>
      <c r="N72" s="1"/>
      <c r="O72" s="1"/>
      <c r="P72" s="1"/>
      <c r="Q72" s="1"/>
    </row>
    <row r="73" spans="12:17">
      <c r="L73" s="65"/>
      <c r="M73" s="1"/>
      <c r="N73" s="1"/>
      <c r="O73" s="1"/>
      <c r="P73" s="1"/>
      <c r="Q73" s="1"/>
    </row>
    <row r="74" spans="12:17">
      <c r="L74" s="65"/>
      <c r="M74" s="1"/>
      <c r="P74" s="1"/>
      <c r="Q74" s="1"/>
    </row>
    <row r="75" spans="12:17">
      <c r="L75" s="65"/>
      <c r="M75" s="1"/>
    </row>
    <row r="76" spans="12:17">
      <c r="L76" s="65"/>
      <c r="M76" s="1"/>
    </row>
  </sheetData>
  <mergeCells count="83">
    <mergeCell ref="B39:B48"/>
    <mergeCell ref="L5:L6"/>
    <mergeCell ref="D28:F28"/>
    <mergeCell ref="H28:I28"/>
    <mergeCell ref="C10:J10"/>
    <mergeCell ref="H37:I37"/>
    <mergeCell ref="D20:G20"/>
    <mergeCell ref="D21:G21"/>
    <mergeCell ref="H21:J21"/>
    <mergeCell ref="C22:J22"/>
    <mergeCell ref="C23:J23"/>
    <mergeCell ref="D30:J30"/>
    <mergeCell ref="C24:J24"/>
    <mergeCell ref="D46:G46"/>
    <mergeCell ref="F4:G4"/>
    <mergeCell ref="F5:G5"/>
    <mergeCell ref="F6:G6"/>
    <mergeCell ref="H4:J4"/>
    <mergeCell ref="H5:J5"/>
    <mergeCell ref="H6:J6"/>
    <mergeCell ref="O14:T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A1:C1"/>
    <mergeCell ref="C26:J26"/>
    <mergeCell ref="C27:J27"/>
    <mergeCell ref="D41:G41"/>
    <mergeCell ref="A2:J2"/>
    <mergeCell ref="C15:J15"/>
    <mergeCell ref="B12:B13"/>
    <mergeCell ref="B8:J8"/>
    <mergeCell ref="A7:B7"/>
    <mergeCell ref="C7:D7"/>
    <mergeCell ref="B9:J9"/>
    <mergeCell ref="A3:J3"/>
    <mergeCell ref="A9:A10"/>
    <mergeCell ref="A19:A25"/>
    <mergeCell ref="B28:B36"/>
    <mergeCell ref="B20:B21"/>
    <mergeCell ref="A11:A18"/>
    <mergeCell ref="A26:A49"/>
    <mergeCell ref="E19:G19"/>
    <mergeCell ref="D47:G47"/>
    <mergeCell ref="D40:G40"/>
    <mergeCell ref="D32:J32"/>
    <mergeCell ref="D33:J33"/>
    <mergeCell ref="D35:J35"/>
    <mergeCell ref="D34:J34"/>
    <mergeCell ref="E37:G37"/>
    <mergeCell ref="D29:I29"/>
    <mergeCell ref="H47:I47"/>
    <mergeCell ref="H44:I44"/>
    <mergeCell ref="D45:G45"/>
    <mergeCell ref="E38:G38"/>
    <mergeCell ref="H38:J38"/>
    <mergeCell ref="H49:I49"/>
    <mergeCell ref="F36:H36"/>
    <mergeCell ref="H41:I41"/>
    <mergeCell ref="H42:I42"/>
    <mergeCell ref="H43:I43"/>
    <mergeCell ref="D43:G43"/>
    <mergeCell ref="D44:G44"/>
    <mergeCell ref="C49:G49"/>
    <mergeCell ref="H48:I48"/>
    <mergeCell ref="D48:G48"/>
    <mergeCell ref="H45:I45"/>
    <mergeCell ref="H40:I40"/>
    <mergeCell ref="D39:G39"/>
    <mergeCell ref="H39:I39"/>
    <mergeCell ref="H46:J46"/>
  </mergeCells>
  <phoneticPr fontId="5"/>
  <conditionalFormatting sqref="D32:K32">
    <cfRule type="expression" dxfId="7" priority="35" stopIfTrue="1">
      <formula>OR($C$10=$N$7,$C$10=$N$8,$N$9)</formula>
    </cfRule>
  </conditionalFormatting>
  <conditionalFormatting sqref="D33:K33">
    <cfRule type="expression" dxfId="6" priority="36" stopIfTrue="1">
      <formula>OR($C$10=$N$10,$C$10=$N$11,$C$10=$N$14)</formula>
    </cfRule>
  </conditionalFormatting>
  <conditionalFormatting sqref="D35:K35">
    <cfRule type="expression" dxfId="5" priority="37" stopIfTrue="1">
      <formula>OR($C$10=$N$3,$C$10=#REF!,$C$10=#REF!,$C$10=$N$7,$C$10=$N$8,$C$10=$N$9)</formula>
    </cfRule>
  </conditionalFormatting>
  <conditionalFormatting sqref="F36:K36">
    <cfRule type="expression" dxfId="4" priority="1">
      <formula>$D$36="無"</formula>
    </cfRule>
  </conditionalFormatting>
  <dataValidations xWindow="292" yWindow="730" count="14">
    <dataValidation imeMode="halfAlpha" operator="greaterThanOrEqual" allowBlank="1" showInputMessage="1" showErrorMessage="1" sqref="C19:C20 C11:C12 H19:I19 E19:F19 H11:I11 E11:F11" xr:uid="{00000000-0002-0000-0400-000000000000}"/>
    <dataValidation type="date" allowBlank="1" showInputMessage="1" sqref="C37:C38 E37:F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00000000-0002-0000-0400-000008000000}">
      <formula1>0</formula1>
    </dataValidation>
    <dataValidation type="list" allowBlank="1" showInputMessage="1" sqref="C21"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00000000-0002-0000-0400-00000A000000}">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xr:uid="{F1BCDDD7-C138-491F-AE66-A6398542D31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"劇映画（特別）,劇映画（A）,記録映画（特別）,アニメーション映画（長編）,"</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D41:F41" xr:uid="{8D6FCFFD-08F8-4E5F-AB5A-02B20B726149}">
      <formula1>AND(D40&gt;=((D38+J38)*0.3),D40&lt;=((D38+J38)*0.7))</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G41" xr:uid="{553D1C6E-380A-4EA0-9981-16194BAF4E95}">
      <formula1>AND(G40&gt;=((G38+L38)*0.3),G40&lt;=((G38+L38)*0.7))</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39" xr:uid="{38B91E90-4618-475E-A9A0-00D8263F68C1}">
      <formula1>0</formula1>
      <formula2>20000</formula2>
    </dataValidation>
  </dataValidations>
  <printOptions horizontalCentered="1"/>
  <pageMargins left="0.78740157480314965" right="0.19685039370078741" top="0.39370078740157483" bottom="0.19685039370078741" header="0.19685039370078741" footer="0.11811023622047245"/>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S92"/>
  <sheetViews>
    <sheetView tabSelected="1" topLeftCell="A65" zoomScale="60" zoomScaleNormal="60" zoomScaleSheetLayoutView="70" workbookViewId="0">
      <selection activeCell="R86" sqref="R86"/>
    </sheetView>
  </sheetViews>
  <sheetFormatPr defaultColWidth="9" defaultRowHeight="24"/>
  <cols>
    <col min="1" max="1" width="3.75" bestFit="1" customWidth="1"/>
    <col min="2" max="2" width="3.75" style="3" bestFit="1" customWidth="1"/>
    <col min="3" max="3" width="6.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7" width="3.625" style="3" customWidth="1"/>
    <col min="18" max="18" width="110" customWidth="1"/>
    <col min="19" max="19" width="68.75" customWidth="1"/>
  </cols>
  <sheetData>
    <row r="1" spans="1:18" ht="24.75" thickBot="1">
      <c r="B1" s="919" t="s">
        <v>198</v>
      </c>
      <c r="C1" s="920"/>
      <c r="D1" s="921">
        <f>総表!C27</f>
        <v>0</v>
      </c>
      <c r="E1" s="921"/>
      <c r="F1" s="921"/>
      <c r="G1" s="921"/>
      <c r="H1" s="480" t="s">
        <v>199</v>
      </c>
      <c r="I1" s="921">
        <f>総表!C15</f>
        <v>0</v>
      </c>
      <c r="J1" s="921"/>
      <c r="K1" s="921"/>
      <c r="L1" s="921"/>
      <c r="M1" s="921"/>
      <c r="N1" s="921"/>
      <c r="O1" s="921"/>
      <c r="P1" s="922"/>
      <c r="Q1" s="273"/>
      <c r="R1" s="467" t="s">
        <v>524</v>
      </c>
    </row>
    <row r="2" spans="1:18" ht="24" customHeight="1">
      <c r="B2" s="892" t="s">
        <v>31</v>
      </c>
      <c r="C2" s="899" t="s">
        <v>429</v>
      </c>
      <c r="D2" s="900"/>
      <c r="E2" s="900"/>
      <c r="F2" s="900"/>
      <c r="G2" s="900"/>
      <c r="H2" s="900"/>
      <c r="I2" s="900"/>
      <c r="J2" s="900"/>
      <c r="K2" s="900"/>
      <c r="L2" s="900"/>
      <c r="M2" s="900"/>
      <c r="N2" s="900"/>
      <c r="O2" s="900"/>
      <c r="P2" s="901"/>
      <c r="Q2" s="468"/>
      <c r="R2" s="489" t="s">
        <v>508</v>
      </c>
    </row>
    <row r="3" spans="1:18" ht="24" customHeight="1">
      <c r="A3">
        <v>1</v>
      </c>
      <c r="B3" s="893"/>
      <c r="C3" s="877" t="s">
        <v>490</v>
      </c>
      <c r="D3" s="878"/>
      <c r="E3" s="878"/>
      <c r="F3" s="878"/>
      <c r="G3" s="878"/>
      <c r="H3" s="878"/>
      <c r="I3" s="878"/>
      <c r="J3" s="878"/>
      <c r="K3" s="878"/>
      <c r="L3" s="878"/>
      <c r="M3" s="878"/>
      <c r="N3" s="878"/>
      <c r="O3" s="878"/>
      <c r="P3" s="879"/>
      <c r="Q3" s="469"/>
      <c r="R3" s="933" t="s">
        <v>519</v>
      </c>
    </row>
    <row r="4" spans="1:18" ht="24" customHeight="1">
      <c r="A4">
        <v>2</v>
      </c>
      <c r="B4" s="893"/>
      <c r="C4" s="877"/>
      <c r="D4" s="878"/>
      <c r="E4" s="878"/>
      <c r="F4" s="878"/>
      <c r="G4" s="878"/>
      <c r="H4" s="878"/>
      <c r="I4" s="878"/>
      <c r="J4" s="878"/>
      <c r="K4" s="878"/>
      <c r="L4" s="878"/>
      <c r="M4" s="878"/>
      <c r="N4" s="878"/>
      <c r="O4" s="878"/>
      <c r="P4" s="879"/>
      <c r="Q4" s="469"/>
      <c r="R4" s="933"/>
    </row>
    <row r="5" spans="1:18" ht="24" customHeight="1">
      <c r="A5">
        <v>3</v>
      </c>
      <c r="B5" s="893"/>
      <c r="C5" s="877"/>
      <c r="D5" s="878"/>
      <c r="E5" s="878"/>
      <c r="F5" s="878"/>
      <c r="G5" s="878"/>
      <c r="H5" s="878"/>
      <c r="I5" s="878"/>
      <c r="J5" s="878"/>
      <c r="K5" s="878"/>
      <c r="L5" s="878"/>
      <c r="M5" s="878"/>
      <c r="N5" s="878"/>
      <c r="O5" s="878"/>
      <c r="P5" s="879"/>
      <c r="Q5" s="469"/>
      <c r="R5" s="933"/>
    </row>
    <row r="6" spans="1:18" ht="24" customHeight="1">
      <c r="A6">
        <v>4</v>
      </c>
      <c r="B6" s="893"/>
      <c r="C6" s="877"/>
      <c r="D6" s="878"/>
      <c r="E6" s="878"/>
      <c r="F6" s="878"/>
      <c r="G6" s="878"/>
      <c r="H6" s="878"/>
      <c r="I6" s="878"/>
      <c r="J6" s="878"/>
      <c r="K6" s="878"/>
      <c r="L6" s="878"/>
      <c r="M6" s="878"/>
      <c r="N6" s="878"/>
      <c r="O6" s="878"/>
      <c r="P6" s="879"/>
      <c r="Q6" s="469"/>
      <c r="R6" s="933"/>
    </row>
    <row r="7" spans="1:18" ht="24" customHeight="1">
      <c r="A7">
        <v>5</v>
      </c>
      <c r="B7" s="893"/>
      <c r="C7" s="877"/>
      <c r="D7" s="878"/>
      <c r="E7" s="878"/>
      <c r="F7" s="878"/>
      <c r="G7" s="878"/>
      <c r="H7" s="878"/>
      <c r="I7" s="878"/>
      <c r="J7" s="878"/>
      <c r="K7" s="878"/>
      <c r="L7" s="878"/>
      <c r="M7" s="878"/>
      <c r="N7" s="878"/>
      <c r="O7" s="878"/>
      <c r="P7" s="879"/>
      <c r="Q7" s="469"/>
      <c r="R7" s="933"/>
    </row>
    <row r="8" spans="1:18" ht="24" customHeight="1">
      <c r="A8">
        <v>6</v>
      </c>
      <c r="B8" s="893"/>
      <c r="C8" s="877"/>
      <c r="D8" s="878"/>
      <c r="E8" s="878"/>
      <c r="F8" s="878"/>
      <c r="G8" s="878"/>
      <c r="H8" s="878"/>
      <c r="I8" s="878"/>
      <c r="J8" s="878"/>
      <c r="K8" s="878"/>
      <c r="L8" s="878"/>
      <c r="M8" s="878"/>
      <c r="N8" s="878"/>
      <c r="O8" s="878"/>
      <c r="P8" s="879"/>
      <c r="Q8" s="469"/>
      <c r="R8" s="933"/>
    </row>
    <row r="9" spans="1:18" ht="24" customHeight="1">
      <c r="A9">
        <v>7</v>
      </c>
      <c r="B9" s="893"/>
      <c r="C9" s="877"/>
      <c r="D9" s="878"/>
      <c r="E9" s="878"/>
      <c r="F9" s="878"/>
      <c r="G9" s="878"/>
      <c r="H9" s="878"/>
      <c r="I9" s="878"/>
      <c r="J9" s="878"/>
      <c r="K9" s="878"/>
      <c r="L9" s="878"/>
      <c r="M9" s="878"/>
      <c r="N9" s="878"/>
      <c r="O9" s="878"/>
      <c r="P9" s="879"/>
      <c r="Q9" s="469"/>
      <c r="R9" s="933"/>
    </row>
    <row r="10" spans="1:18" ht="24" customHeight="1">
      <c r="A10">
        <v>8</v>
      </c>
      <c r="B10" s="893"/>
      <c r="C10" s="877"/>
      <c r="D10" s="878"/>
      <c r="E10" s="878"/>
      <c r="F10" s="878"/>
      <c r="G10" s="878"/>
      <c r="H10" s="878"/>
      <c r="I10" s="878"/>
      <c r="J10" s="878"/>
      <c r="K10" s="878"/>
      <c r="L10" s="878"/>
      <c r="M10" s="878"/>
      <c r="N10" s="878"/>
      <c r="O10" s="878"/>
      <c r="P10" s="879"/>
      <c r="Q10" s="469"/>
      <c r="R10" s="933"/>
    </row>
    <row r="11" spans="1:18" ht="24" customHeight="1">
      <c r="A11">
        <v>9</v>
      </c>
      <c r="B11" s="893"/>
      <c r="C11" s="877"/>
      <c r="D11" s="878"/>
      <c r="E11" s="878"/>
      <c r="F11" s="878"/>
      <c r="G11" s="878"/>
      <c r="H11" s="878"/>
      <c r="I11" s="878"/>
      <c r="J11" s="878"/>
      <c r="K11" s="878"/>
      <c r="L11" s="878"/>
      <c r="M11" s="878"/>
      <c r="N11" s="878"/>
      <c r="O11" s="878"/>
      <c r="P11" s="879"/>
      <c r="Q11" s="469"/>
      <c r="R11" s="933"/>
    </row>
    <row r="12" spans="1:18" ht="24" customHeight="1">
      <c r="A12">
        <v>10</v>
      </c>
      <c r="B12" s="893"/>
      <c r="C12" s="877"/>
      <c r="D12" s="878"/>
      <c r="E12" s="878"/>
      <c r="F12" s="878"/>
      <c r="G12" s="878"/>
      <c r="H12" s="878"/>
      <c r="I12" s="878"/>
      <c r="J12" s="878"/>
      <c r="K12" s="878"/>
      <c r="L12" s="878"/>
      <c r="M12" s="878"/>
      <c r="N12" s="878"/>
      <c r="O12" s="878"/>
      <c r="P12" s="879"/>
      <c r="Q12" s="469"/>
      <c r="R12" s="933"/>
    </row>
    <row r="13" spans="1:18" ht="24" customHeight="1">
      <c r="B13" s="893"/>
      <c r="C13" s="899" t="s">
        <v>439</v>
      </c>
      <c r="D13" s="900"/>
      <c r="E13" s="900"/>
      <c r="F13" s="900"/>
      <c r="G13" s="900"/>
      <c r="H13" s="900"/>
      <c r="I13" s="900"/>
      <c r="J13" s="900"/>
      <c r="K13" s="900"/>
      <c r="L13" s="900"/>
      <c r="M13" s="900"/>
      <c r="N13" s="900"/>
      <c r="O13" s="900"/>
      <c r="P13" s="901"/>
      <c r="Q13" s="468"/>
      <c r="R13" s="490" t="s">
        <v>509</v>
      </c>
    </row>
    <row r="14" spans="1:18" ht="24" customHeight="1">
      <c r="A14">
        <v>1</v>
      </c>
      <c r="B14" s="893"/>
      <c r="C14" s="877" t="s">
        <v>489</v>
      </c>
      <c r="D14" s="878"/>
      <c r="E14" s="878"/>
      <c r="F14" s="878"/>
      <c r="G14" s="878"/>
      <c r="H14" s="878"/>
      <c r="I14" s="878"/>
      <c r="J14" s="878"/>
      <c r="K14" s="878"/>
      <c r="L14" s="878"/>
      <c r="M14" s="878"/>
      <c r="N14" s="878"/>
      <c r="O14" s="878"/>
      <c r="P14" s="879"/>
      <c r="Q14" s="469"/>
      <c r="R14" s="933" t="s">
        <v>520</v>
      </c>
    </row>
    <row r="15" spans="1:18" ht="24" customHeight="1">
      <c r="A15">
        <v>2</v>
      </c>
      <c r="B15" s="893"/>
      <c r="C15" s="877"/>
      <c r="D15" s="878"/>
      <c r="E15" s="878"/>
      <c r="F15" s="878"/>
      <c r="G15" s="878"/>
      <c r="H15" s="878"/>
      <c r="I15" s="878"/>
      <c r="J15" s="878"/>
      <c r="K15" s="878"/>
      <c r="L15" s="878"/>
      <c r="M15" s="878"/>
      <c r="N15" s="878"/>
      <c r="O15" s="878"/>
      <c r="P15" s="879"/>
      <c r="Q15" s="469"/>
      <c r="R15" s="933"/>
    </row>
    <row r="16" spans="1:18" ht="24" customHeight="1">
      <c r="A16">
        <v>3</v>
      </c>
      <c r="B16" s="893"/>
      <c r="C16" s="877"/>
      <c r="D16" s="878"/>
      <c r="E16" s="878"/>
      <c r="F16" s="878"/>
      <c r="G16" s="878"/>
      <c r="H16" s="878"/>
      <c r="I16" s="878"/>
      <c r="J16" s="878"/>
      <c r="K16" s="878"/>
      <c r="L16" s="878"/>
      <c r="M16" s="878"/>
      <c r="N16" s="878"/>
      <c r="O16" s="878"/>
      <c r="P16" s="879"/>
      <c r="Q16" s="469"/>
      <c r="R16" s="933"/>
    </row>
    <row r="17" spans="1:18" ht="24" customHeight="1">
      <c r="A17">
        <v>4</v>
      </c>
      <c r="B17" s="893"/>
      <c r="C17" s="877"/>
      <c r="D17" s="878"/>
      <c r="E17" s="878"/>
      <c r="F17" s="878"/>
      <c r="G17" s="878"/>
      <c r="H17" s="878"/>
      <c r="I17" s="878"/>
      <c r="J17" s="878"/>
      <c r="K17" s="878"/>
      <c r="L17" s="878"/>
      <c r="M17" s="878"/>
      <c r="N17" s="878"/>
      <c r="O17" s="878"/>
      <c r="P17" s="879"/>
      <c r="Q17" s="469"/>
      <c r="R17" s="933"/>
    </row>
    <row r="18" spans="1:18" ht="24" customHeight="1">
      <c r="A18">
        <v>5</v>
      </c>
      <c r="B18" s="893"/>
      <c r="C18" s="877"/>
      <c r="D18" s="878"/>
      <c r="E18" s="878"/>
      <c r="F18" s="878"/>
      <c r="G18" s="878"/>
      <c r="H18" s="878"/>
      <c r="I18" s="878"/>
      <c r="J18" s="878"/>
      <c r="K18" s="878"/>
      <c r="L18" s="878"/>
      <c r="M18" s="878"/>
      <c r="N18" s="878"/>
      <c r="O18" s="878"/>
      <c r="P18" s="879"/>
      <c r="Q18" s="469"/>
      <c r="R18" s="933"/>
    </row>
    <row r="19" spans="1:18" ht="24" customHeight="1">
      <c r="A19">
        <v>6</v>
      </c>
      <c r="B19" s="893"/>
      <c r="C19" s="877"/>
      <c r="D19" s="878"/>
      <c r="E19" s="878"/>
      <c r="F19" s="878"/>
      <c r="G19" s="878"/>
      <c r="H19" s="878"/>
      <c r="I19" s="878"/>
      <c r="J19" s="878"/>
      <c r="K19" s="878"/>
      <c r="L19" s="878"/>
      <c r="M19" s="878"/>
      <c r="N19" s="878"/>
      <c r="O19" s="878"/>
      <c r="P19" s="879"/>
      <c r="Q19" s="469"/>
      <c r="R19" s="933"/>
    </row>
    <row r="20" spans="1:18" ht="24" customHeight="1">
      <c r="A20">
        <v>7</v>
      </c>
      <c r="B20" s="893"/>
      <c r="C20" s="877"/>
      <c r="D20" s="878"/>
      <c r="E20" s="878"/>
      <c r="F20" s="878"/>
      <c r="G20" s="878"/>
      <c r="H20" s="878"/>
      <c r="I20" s="878"/>
      <c r="J20" s="878"/>
      <c r="K20" s="878"/>
      <c r="L20" s="878"/>
      <c r="M20" s="878"/>
      <c r="N20" s="878"/>
      <c r="O20" s="878"/>
      <c r="P20" s="879"/>
      <c r="Q20" s="469"/>
      <c r="R20" s="933"/>
    </row>
    <row r="21" spans="1:18" ht="24" customHeight="1">
      <c r="A21">
        <v>8</v>
      </c>
      <c r="B21" s="893"/>
      <c r="C21" s="877"/>
      <c r="D21" s="878"/>
      <c r="E21" s="878"/>
      <c r="F21" s="878"/>
      <c r="G21" s="878"/>
      <c r="H21" s="878"/>
      <c r="I21" s="878"/>
      <c r="J21" s="878"/>
      <c r="K21" s="878"/>
      <c r="L21" s="878"/>
      <c r="M21" s="878"/>
      <c r="N21" s="878"/>
      <c r="O21" s="878"/>
      <c r="P21" s="879"/>
      <c r="Q21" s="469"/>
      <c r="R21" s="933"/>
    </row>
    <row r="22" spans="1:18" ht="24" customHeight="1">
      <c r="A22">
        <v>9</v>
      </c>
      <c r="B22" s="893"/>
      <c r="C22" s="877"/>
      <c r="D22" s="878"/>
      <c r="E22" s="878"/>
      <c r="F22" s="878"/>
      <c r="G22" s="878"/>
      <c r="H22" s="878"/>
      <c r="I22" s="878"/>
      <c r="J22" s="878"/>
      <c r="K22" s="878"/>
      <c r="L22" s="878"/>
      <c r="M22" s="878"/>
      <c r="N22" s="878"/>
      <c r="O22" s="878"/>
      <c r="P22" s="879"/>
      <c r="Q22" s="469"/>
      <c r="R22" s="933"/>
    </row>
    <row r="23" spans="1:18" ht="24" customHeight="1">
      <c r="A23">
        <v>10</v>
      </c>
      <c r="B23" s="893"/>
      <c r="C23" s="883"/>
      <c r="D23" s="884"/>
      <c r="E23" s="884"/>
      <c r="F23" s="884"/>
      <c r="G23" s="884"/>
      <c r="H23" s="884"/>
      <c r="I23" s="884"/>
      <c r="J23" s="884"/>
      <c r="K23" s="884"/>
      <c r="L23" s="884"/>
      <c r="M23" s="884"/>
      <c r="N23" s="884"/>
      <c r="O23" s="884"/>
      <c r="P23" s="885"/>
      <c r="Q23" s="469"/>
      <c r="R23" s="933"/>
    </row>
    <row r="24" spans="1:18" ht="24" customHeight="1">
      <c r="B24" s="893"/>
      <c r="C24" s="923" t="s">
        <v>39</v>
      </c>
      <c r="D24" s="924"/>
      <c r="E24" s="924"/>
      <c r="F24" s="924"/>
      <c r="G24" s="924"/>
      <c r="H24" s="924"/>
      <c r="I24" s="924"/>
      <c r="J24" s="924"/>
      <c r="K24" s="924"/>
      <c r="L24" s="924"/>
      <c r="M24" s="924"/>
      <c r="N24" s="924"/>
      <c r="O24" s="924"/>
      <c r="P24" s="925"/>
      <c r="Q24" s="470"/>
      <c r="R24" s="490" t="s">
        <v>510</v>
      </c>
    </row>
    <row r="25" spans="1:18" ht="24" customHeight="1">
      <c r="A25">
        <v>1</v>
      </c>
      <c r="B25" s="893"/>
      <c r="C25" s="908" t="s">
        <v>483</v>
      </c>
      <c r="D25" s="909"/>
      <c r="E25" s="909"/>
      <c r="F25" s="909"/>
      <c r="G25" s="909"/>
      <c r="H25" s="909"/>
      <c r="I25" s="909"/>
      <c r="J25" s="909"/>
      <c r="K25" s="909"/>
      <c r="L25" s="909"/>
      <c r="M25" s="909"/>
      <c r="N25" s="909"/>
      <c r="O25" s="909"/>
      <c r="P25" s="910"/>
      <c r="Q25" s="471"/>
      <c r="R25" s="933" t="s">
        <v>521</v>
      </c>
    </row>
    <row r="26" spans="1:18" ht="24" customHeight="1">
      <c r="A26">
        <v>2</v>
      </c>
      <c r="B26" s="893"/>
      <c r="C26" s="908"/>
      <c r="D26" s="909"/>
      <c r="E26" s="909"/>
      <c r="F26" s="909"/>
      <c r="G26" s="909"/>
      <c r="H26" s="909"/>
      <c r="I26" s="909"/>
      <c r="J26" s="909"/>
      <c r="K26" s="909"/>
      <c r="L26" s="909"/>
      <c r="M26" s="909"/>
      <c r="N26" s="909"/>
      <c r="O26" s="909"/>
      <c r="P26" s="910"/>
      <c r="Q26" s="471"/>
      <c r="R26" s="933"/>
    </row>
    <row r="27" spans="1:18" ht="24" customHeight="1">
      <c r="A27">
        <v>3</v>
      </c>
      <c r="B27" s="893"/>
      <c r="C27" s="908"/>
      <c r="D27" s="909"/>
      <c r="E27" s="909"/>
      <c r="F27" s="909"/>
      <c r="G27" s="909"/>
      <c r="H27" s="909"/>
      <c r="I27" s="909"/>
      <c r="J27" s="909"/>
      <c r="K27" s="909"/>
      <c r="L27" s="909"/>
      <c r="M27" s="909"/>
      <c r="N27" s="909"/>
      <c r="O27" s="909"/>
      <c r="P27" s="910"/>
      <c r="Q27" s="471"/>
      <c r="R27" s="933"/>
    </row>
    <row r="28" spans="1:18" ht="24" customHeight="1">
      <c r="A28">
        <v>4</v>
      </c>
      <c r="B28" s="893"/>
      <c r="C28" s="908"/>
      <c r="D28" s="909"/>
      <c r="E28" s="909"/>
      <c r="F28" s="909"/>
      <c r="G28" s="909"/>
      <c r="H28" s="909"/>
      <c r="I28" s="909"/>
      <c r="J28" s="909"/>
      <c r="K28" s="909"/>
      <c r="L28" s="909"/>
      <c r="M28" s="909"/>
      <c r="N28" s="909"/>
      <c r="O28" s="909"/>
      <c r="P28" s="910"/>
      <c r="Q28" s="471"/>
      <c r="R28" s="933"/>
    </row>
    <row r="29" spans="1:18" ht="24" customHeight="1">
      <c r="A29">
        <v>5</v>
      </c>
      <c r="B29" s="893"/>
      <c r="C29" s="908"/>
      <c r="D29" s="909"/>
      <c r="E29" s="909"/>
      <c r="F29" s="909"/>
      <c r="G29" s="909"/>
      <c r="H29" s="909"/>
      <c r="I29" s="909"/>
      <c r="J29" s="909"/>
      <c r="K29" s="909"/>
      <c r="L29" s="909"/>
      <c r="M29" s="909"/>
      <c r="N29" s="909"/>
      <c r="O29" s="909"/>
      <c r="P29" s="910"/>
      <c r="Q29" s="471"/>
      <c r="R29" s="933"/>
    </row>
    <row r="30" spans="1:18" ht="24" customHeight="1">
      <c r="A30">
        <v>6</v>
      </c>
      <c r="B30" s="893"/>
      <c r="C30" s="908"/>
      <c r="D30" s="909"/>
      <c r="E30" s="909"/>
      <c r="F30" s="909"/>
      <c r="G30" s="909"/>
      <c r="H30" s="909"/>
      <c r="I30" s="909"/>
      <c r="J30" s="909"/>
      <c r="K30" s="909"/>
      <c r="L30" s="909"/>
      <c r="M30" s="909"/>
      <c r="N30" s="909"/>
      <c r="O30" s="909"/>
      <c r="P30" s="910"/>
      <c r="Q30" s="471"/>
      <c r="R30" s="933"/>
    </row>
    <row r="31" spans="1:18" ht="24" customHeight="1">
      <c r="A31">
        <v>7</v>
      </c>
      <c r="B31" s="893"/>
      <c r="C31" s="908"/>
      <c r="D31" s="909"/>
      <c r="E31" s="909"/>
      <c r="F31" s="909"/>
      <c r="G31" s="909"/>
      <c r="H31" s="909"/>
      <c r="I31" s="909"/>
      <c r="J31" s="909"/>
      <c r="K31" s="909"/>
      <c r="L31" s="909"/>
      <c r="M31" s="909"/>
      <c r="N31" s="909"/>
      <c r="O31" s="909"/>
      <c r="P31" s="910"/>
      <c r="Q31" s="471"/>
      <c r="R31" s="933"/>
    </row>
    <row r="32" spans="1:18" ht="24" customHeight="1">
      <c r="A32">
        <v>8</v>
      </c>
      <c r="B32" s="893"/>
      <c r="C32" s="908"/>
      <c r="D32" s="909"/>
      <c r="E32" s="909"/>
      <c r="F32" s="909"/>
      <c r="G32" s="909"/>
      <c r="H32" s="909"/>
      <c r="I32" s="909"/>
      <c r="J32" s="909"/>
      <c r="K32" s="909"/>
      <c r="L32" s="909"/>
      <c r="M32" s="909"/>
      <c r="N32" s="909"/>
      <c r="O32" s="909"/>
      <c r="P32" s="910"/>
      <c r="Q32" s="471"/>
      <c r="R32" s="933"/>
    </row>
    <row r="33" spans="1:18" ht="24" customHeight="1">
      <c r="A33">
        <v>9</v>
      </c>
      <c r="B33" s="893"/>
      <c r="C33" s="908"/>
      <c r="D33" s="909"/>
      <c r="E33" s="909"/>
      <c r="F33" s="909"/>
      <c r="G33" s="909"/>
      <c r="H33" s="909"/>
      <c r="I33" s="909"/>
      <c r="J33" s="909"/>
      <c r="K33" s="909"/>
      <c r="L33" s="909"/>
      <c r="M33" s="909"/>
      <c r="N33" s="909"/>
      <c r="O33" s="909"/>
      <c r="P33" s="910"/>
      <c r="Q33" s="471"/>
      <c r="R33" s="933"/>
    </row>
    <row r="34" spans="1:18" ht="24" customHeight="1">
      <c r="A34">
        <v>10</v>
      </c>
      <c r="B34" s="893"/>
      <c r="C34" s="908"/>
      <c r="D34" s="909"/>
      <c r="E34" s="909"/>
      <c r="F34" s="909"/>
      <c r="G34" s="909"/>
      <c r="H34" s="909"/>
      <c r="I34" s="909"/>
      <c r="J34" s="909"/>
      <c r="K34" s="909"/>
      <c r="L34" s="909"/>
      <c r="M34" s="909"/>
      <c r="N34" s="909"/>
      <c r="O34" s="909"/>
      <c r="P34" s="910"/>
      <c r="Q34" s="471"/>
      <c r="R34" s="933"/>
    </row>
    <row r="35" spans="1:18" ht="24" customHeight="1">
      <c r="A35">
        <v>11</v>
      </c>
      <c r="B35" s="893"/>
      <c r="C35" s="908"/>
      <c r="D35" s="909"/>
      <c r="E35" s="909"/>
      <c r="F35" s="909"/>
      <c r="G35" s="909"/>
      <c r="H35" s="909"/>
      <c r="I35" s="909"/>
      <c r="J35" s="909"/>
      <c r="K35" s="909"/>
      <c r="L35" s="909"/>
      <c r="M35" s="909"/>
      <c r="N35" s="909"/>
      <c r="O35" s="909"/>
      <c r="P35" s="910"/>
      <c r="Q35" s="471"/>
      <c r="R35" s="933"/>
    </row>
    <row r="36" spans="1:18" ht="24" customHeight="1">
      <c r="A36">
        <v>12</v>
      </c>
      <c r="B36" s="893"/>
      <c r="C36" s="911"/>
      <c r="D36" s="912"/>
      <c r="E36" s="912"/>
      <c r="F36" s="912"/>
      <c r="G36" s="912"/>
      <c r="H36" s="912"/>
      <c r="I36" s="912"/>
      <c r="J36" s="912"/>
      <c r="K36" s="912"/>
      <c r="L36" s="912"/>
      <c r="M36" s="912"/>
      <c r="N36" s="912"/>
      <c r="O36" s="912"/>
      <c r="P36" s="913"/>
      <c r="Q36" s="471"/>
      <c r="R36" s="933"/>
    </row>
    <row r="37" spans="1:18" ht="26.25" customHeight="1">
      <c r="B37" s="893"/>
      <c r="C37" s="931" t="s">
        <v>430</v>
      </c>
      <c r="D37" s="932"/>
      <c r="E37" s="905" t="s">
        <v>498</v>
      </c>
      <c r="F37" s="906"/>
      <c r="G37" s="906"/>
      <c r="H37" s="906"/>
      <c r="I37" s="906"/>
      <c r="J37" s="906"/>
      <c r="K37" s="906"/>
      <c r="L37" s="906"/>
      <c r="M37" s="906"/>
      <c r="N37" s="906"/>
      <c r="O37" s="906"/>
      <c r="P37" s="907"/>
      <c r="Q37" s="459"/>
      <c r="R37" s="485" t="s">
        <v>523</v>
      </c>
    </row>
    <row r="38" spans="1:18" ht="26.25" customHeight="1">
      <c r="B38" s="893"/>
      <c r="C38" s="914" t="s">
        <v>15</v>
      </c>
      <c r="D38" s="915"/>
      <c r="E38" s="223">
        <f>総表!D28</f>
        <v>0</v>
      </c>
      <c r="F38" s="434" t="s">
        <v>47</v>
      </c>
      <c r="G38" s="949" t="s">
        <v>32</v>
      </c>
      <c r="H38" s="951"/>
      <c r="I38" s="951"/>
      <c r="J38" s="951"/>
      <c r="K38" s="951"/>
      <c r="L38" s="951"/>
      <c r="M38" s="951"/>
      <c r="N38" s="951"/>
      <c r="O38" s="951"/>
      <c r="P38" s="952"/>
      <c r="Q38" s="472"/>
      <c r="R38" s="466" t="s">
        <v>499</v>
      </c>
    </row>
    <row r="39" spans="1:18" ht="26.25" customHeight="1">
      <c r="B39" s="893"/>
      <c r="C39" s="914" t="s">
        <v>505</v>
      </c>
      <c r="D39" s="915"/>
      <c r="E39" s="947">
        <f>総表!J28</f>
        <v>0</v>
      </c>
      <c r="F39" s="948"/>
      <c r="G39" s="950"/>
      <c r="H39" s="953"/>
      <c r="I39" s="953"/>
      <c r="J39" s="953"/>
      <c r="K39" s="953"/>
      <c r="L39" s="953"/>
      <c r="M39" s="953"/>
      <c r="N39" s="953"/>
      <c r="O39" s="953"/>
      <c r="P39" s="954"/>
      <c r="Q39" s="472"/>
      <c r="R39" s="466"/>
    </row>
    <row r="40" spans="1:18" ht="26.25" customHeight="1">
      <c r="B40" s="893"/>
      <c r="C40" s="916" t="s">
        <v>33</v>
      </c>
      <c r="D40" s="917"/>
      <c r="E40" s="917"/>
      <c r="F40" s="917"/>
      <c r="G40" s="917"/>
      <c r="H40" s="917"/>
      <c r="I40" s="917"/>
      <c r="J40" s="917"/>
      <c r="K40" s="917"/>
      <c r="L40" s="917"/>
      <c r="M40" s="917"/>
      <c r="N40" s="917"/>
      <c r="O40" s="917"/>
      <c r="P40" s="918"/>
      <c r="Q40" s="473"/>
      <c r="R40" s="491" t="s">
        <v>511</v>
      </c>
    </row>
    <row r="41" spans="1:18" ht="26.25" customHeight="1">
      <c r="B41" s="893"/>
      <c r="C41" s="944"/>
      <c r="D41" s="896"/>
      <c r="E41" s="894" t="s">
        <v>49</v>
      </c>
      <c r="F41" s="895"/>
      <c r="G41" s="896"/>
      <c r="H41" s="897" t="s">
        <v>192</v>
      </c>
      <c r="I41" s="898"/>
      <c r="J41" s="902" t="s">
        <v>437</v>
      </c>
      <c r="K41" s="903"/>
      <c r="L41" s="903"/>
      <c r="M41" s="903"/>
      <c r="N41" s="903"/>
      <c r="O41" s="903"/>
      <c r="P41" s="904"/>
      <c r="Q41" s="474"/>
      <c r="R41" s="933" t="s">
        <v>522</v>
      </c>
    </row>
    <row r="42" spans="1:18" ht="26.25" customHeight="1">
      <c r="B42" s="893"/>
      <c r="C42" s="418"/>
      <c r="D42" s="419" t="s">
        <v>35</v>
      </c>
      <c r="E42" s="420"/>
      <c r="F42" s="421" t="s">
        <v>34</v>
      </c>
      <c r="G42" s="422"/>
      <c r="H42" s="423"/>
      <c r="I42" s="394" t="s">
        <v>38</v>
      </c>
      <c r="J42" s="926"/>
      <c r="K42" s="927"/>
      <c r="L42" s="927"/>
      <c r="M42" s="927"/>
      <c r="N42" s="927"/>
      <c r="O42" s="927"/>
      <c r="P42" s="928"/>
      <c r="Q42" s="475"/>
      <c r="R42" s="933"/>
    </row>
    <row r="43" spans="1:18" ht="26.25" customHeight="1">
      <c r="B43" s="893"/>
      <c r="C43" s="418"/>
      <c r="D43" s="419" t="s">
        <v>36</v>
      </c>
      <c r="E43" s="420"/>
      <c r="F43" s="421" t="s">
        <v>34</v>
      </c>
      <c r="G43" s="422"/>
      <c r="H43" s="423"/>
      <c r="I43" s="394" t="s">
        <v>38</v>
      </c>
      <c r="J43" s="926"/>
      <c r="K43" s="927"/>
      <c r="L43" s="927"/>
      <c r="M43" s="927"/>
      <c r="N43" s="927"/>
      <c r="O43" s="927"/>
      <c r="P43" s="928"/>
      <c r="Q43" s="475"/>
      <c r="R43" s="933"/>
    </row>
    <row r="44" spans="1:18" ht="26.25" customHeight="1">
      <c r="B44" s="893"/>
      <c r="C44" s="424"/>
      <c r="D44" s="425" t="s">
        <v>37</v>
      </c>
      <c r="E44" s="426"/>
      <c r="F44" s="427" t="s">
        <v>34</v>
      </c>
      <c r="G44" s="428"/>
      <c r="H44" s="429"/>
      <c r="I44" s="430" t="s">
        <v>38</v>
      </c>
      <c r="J44" s="945" t="s">
        <v>45</v>
      </c>
      <c r="K44" s="946"/>
      <c r="L44" s="438" t="s">
        <v>191</v>
      </c>
      <c r="M44" s="439"/>
      <c r="N44" s="438" t="s">
        <v>189</v>
      </c>
      <c r="O44" s="440"/>
      <c r="P44" s="441" t="s">
        <v>190</v>
      </c>
      <c r="Q44" s="272"/>
      <c r="R44" s="933"/>
    </row>
    <row r="45" spans="1:18" ht="26.25" customHeight="1">
      <c r="B45" s="893"/>
      <c r="C45" s="916" t="s">
        <v>40</v>
      </c>
      <c r="D45" s="917"/>
      <c r="E45" s="917"/>
      <c r="F45" s="917"/>
      <c r="G45" s="917"/>
      <c r="H45" s="917"/>
      <c r="I45" s="917"/>
      <c r="J45" s="917"/>
      <c r="K45" s="917"/>
      <c r="L45" s="917"/>
      <c r="M45" s="917"/>
      <c r="N45" s="917"/>
      <c r="O45" s="917"/>
      <c r="P45" s="918"/>
      <c r="Q45" s="473"/>
      <c r="R45" s="490" t="s">
        <v>512</v>
      </c>
    </row>
    <row r="46" spans="1:18" ht="26.25" customHeight="1">
      <c r="B46" s="893"/>
      <c r="C46" s="431"/>
      <c r="D46" s="929" t="s">
        <v>41</v>
      </c>
      <c r="E46" s="894" t="s">
        <v>48</v>
      </c>
      <c r="F46" s="895"/>
      <c r="G46" s="896"/>
      <c r="H46" s="897" t="s">
        <v>42</v>
      </c>
      <c r="I46" s="955"/>
      <c r="J46" s="481" t="s">
        <v>46</v>
      </c>
      <c r="K46" s="886"/>
      <c r="L46" s="887"/>
      <c r="M46" s="887"/>
      <c r="N46" s="887"/>
      <c r="O46" s="887"/>
      <c r="P46" s="888"/>
      <c r="Q46" s="476"/>
      <c r="R46" s="933" t="s">
        <v>527</v>
      </c>
    </row>
    <row r="47" spans="1:18" ht="26.25" customHeight="1">
      <c r="B47" s="893"/>
      <c r="C47" s="432"/>
      <c r="D47" s="930"/>
      <c r="E47" s="422"/>
      <c r="F47" s="421" t="s">
        <v>34</v>
      </c>
      <c r="G47" s="422"/>
      <c r="H47" s="423"/>
      <c r="I47" s="433" t="s">
        <v>187</v>
      </c>
      <c r="J47" s="482" t="s">
        <v>193</v>
      </c>
      <c r="K47" s="886"/>
      <c r="L47" s="887"/>
      <c r="M47" s="887"/>
      <c r="N47" s="887"/>
      <c r="O47" s="887"/>
      <c r="P47" s="888"/>
      <c r="Q47" s="476"/>
      <c r="R47" s="933"/>
    </row>
    <row r="48" spans="1:18" ht="26.25" customHeight="1">
      <c r="B48" s="893"/>
      <c r="C48" s="418"/>
      <c r="D48" s="419" t="s">
        <v>43</v>
      </c>
      <c r="E48" s="941"/>
      <c r="F48" s="942"/>
      <c r="G48" s="942"/>
      <c r="H48" s="942"/>
      <c r="I48" s="943"/>
      <c r="J48" s="482" t="s">
        <v>194</v>
      </c>
      <c r="K48" s="886"/>
      <c r="L48" s="887"/>
      <c r="M48" s="887"/>
      <c r="N48" s="887"/>
      <c r="O48" s="887"/>
      <c r="P48" s="888"/>
      <c r="Q48" s="476"/>
      <c r="R48" s="933"/>
    </row>
    <row r="49" spans="1:19" ht="29.25" customHeight="1">
      <c r="B49" s="893"/>
      <c r="C49" s="424"/>
      <c r="D49" s="425" t="s">
        <v>44</v>
      </c>
      <c r="E49" s="788"/>
      <c r="F49" s="872"/>
      <c r="G49" s="872"/>
      <c r="H49" s="872"/>
      <c r="I49" s="873"/>
      <c r="J49" s="483" t="s">
        <v>195</v>
      </c>
      <c r="K49" s="889"/>
      <c r="L49" s="890"/>
      <c r="M49" s="890"/>
      <c r="N49" s="890"/>
      <c r="O49" s="890"/>
      <c r="P49" s="891"/>
      <c r="Q49" s="476"/>
      <c r="R49" s="933"/>
    </row>
    <row r="50" spans="1:19" ht="24.75" customHeight="1">
      <c r="B50" s="893"/>
      <c r="C50" s="880" t="s">
        <v>428</v>
      </c>
      <c r="D50" s="881"/>
      <c r="E50" s="881"/>
      <c r="F50" s="881"/>
      <c r="G50" s="881"/>
      <c r="H50" s="881"/>
      <c r="I50" s="881"/>
      <c r="J50" s="881"/>
      <c r="K50" s="881"/>
      <c r="L50" s="881"/>
      <c r="M50" s="881"/>
      <c r="N50" s="881"/>
      <c r="O50" s="881"/>
      <c r="P50" s="882"/>
      <c r="Q50" s="477"/>
      <c r="R50" s="490" t="s">
        <v>500</v>
      </c>
    </row>
    <row r="51" spans="1:19" ht="24" customHeight="1">
      <c r="A51">
        <v>1</v>
      </c>
      <c r="B51" s="893"/>
      <c r="C51" s="877" t="s">
        <v>518</v>
      </c>
      <c r="D51" s="878"/>
      <c r="E51" s="878"/>
      <c r="F51" s="878"/>
      <c r="G51" s="878"/>
      <c r="H51" s="878"/>
      <c r="I51" s="878"/>
      <c r="J51" s="878"/>
      <c r="K51" s="878"/>
      <c r="L51" s="878"/>
      <c r="M51" s="878"/>
      <c r="N51" s="878"/>
      <c r="O51" s="878"/>
      <c r="P51" s="879"/>
      <c r="Q51" s="469"/>
      <c r="R51" s="934" t="s">
        <v>525</v>
      </c>
    </row>
    <row r="52" spans="1:19" ht="24" customHeight="1">
      <c r="A52">
        <v>2</v>
      </c>
      <c r="B52" s="893"/>
      <c r="C52" s="877"/>
      <c r="D52" s="878"/>
      <c r="E52" s="878"/>
      <c r="F52" s="878"/>
      <c r="G52" s="878"/>
      <c r="H52" s="878"/>
      <c r="I52" s="878"/>
      <c r="J52" s="878"/>
      <c r="K52" s="878"/>
      <c r="L52" s="878"/>
      <c r="M52" s="878"/>
      <c r="N52" s="878"/>
      <c r="O52" s="878"/>
      <c r="P52" s="879"/>
      <c r="Q52" s="469"/>
      <c r="R52" s="934"/>
    </row>
    <row r="53" spans="1:19" ht="24" customHeight="1">
      <c r="A53">
        <v>3</v>
      </c>
      <c r="B53" s="893"/>
      <c r="C53" s="877"/>
      <c r="D53" s="878"/>
      <c r="E53" s="878"/>
      <c r="F53" s="878"/>
      <c r="G53" s="878"/>
      <c r="H53" s="878"/>
      <c r="I53" s="878"/>
      <c r="J53" s="878"/>
      <c r="K53" s="878"/>
      <c r="L53" s="878"/>
      <c r="M53" s="878"/>
      <c r="N53" s="878"/>
      <c r="O53" s="878"/>
      <c r="P53" s="879"/>
      <c r="Q53" s="469"/>
      <c r="R53" s="934"/>
    </row>
    <row r="54" spans="1:19" ht="24" customHeight="1">
      <c r="A54">
        <v>4</v>
      </c>
      <c r="B54" s="893"/>
      <c r="C54" s="877"/>
      <c r="D54" s="878"/>
      <c r="E54" s="878"/>
      <c r="F54" s="878"/>
      <c r="G54" s="878"/>
      <c r="H54" s="878"/>
      <c r="I54" s="878"/>
      <c r="J54" s="878"/>
      <c r="K54" s="878"/>
      <c r="L54" s="878"/>
      <c r="M54" s="878"/>
      <c r="N54" s="878"/>
      <c r="O54" s="878"/>
      <c r="P54" s="879"/>
      <c r="Q54" s="469"/>
      <c r="R54" s="934"/>
    </row>
    <row r="55" spans="1:19" ht="24" customHeight="1">
      <c r="A55">
        <v>5</v>
      </c>
      <c r="B55" s="893"/>
      <c r="C55" s="883"/>
      <c r="D55" s="884"/>
      <c r="E55" s="884"/>
      <c r="F55" s="884"/>
      <c r="G55" s="884"/>
      <c r="H55" s="884"/>
      <c r="I55" s="884"/>
      <c r="J55" s="884"/>
      <c r="K55" s="884"/>
      <c r="L55" s="884"/>
      <c r="M55" s="884"/>
      <c r="N55" s="884"/>
      <c r="O55" s="884"/>
      <c r="P55" s="885"/>
      <c r="Q55" s="469"/>
      <c r="R55" s="934"/>
    </row>
    <row r="56" spans="1:19" ht="24" customHeight="1">
      <c r="B56" s="893"/>
      <c r="C56" s="874" t="s">
        <v>487</v>
      </c>
      <c r="D56" s="875"/>
      <c r="E56" s="875"/>
      <c r="F56" s="875"/>
      <c r="G56" s="875"/>
      <c r="H56" s="875"/>
      <c r="I56" s="875"/>
      <c r="J56" s="875"/>
      <c r="K56" s="875"/>
      <c r="L56" s="875"/>
      <c r="M56" s="875"/>
      <c r="N56" s="875"/>
      <c r="O56" s="875"/>
      <c r="P56" s="876"/>
      <c r="Q56" s="478"/>
      <c r="R56" s="490" t="s">
        <v>541</v>
      </c>
    </row>
    <row r="57" spans="1:19" ht="24" customHeight="1">
      <c r="A57">
        <v>1</v>
      </c>
      <c r="B57" s="893"/>
      <c r="C57" s="877" t="s">
        <v>585</v>
      </c>
      <c r="D57" s="878"/>
      <c r="E57" s="878"/>
      <c r="F57" s="878"/>
      <c r="G57" s="878"/>
      <c r="H57" s="878"/>
      <c r="I57" s="878"/>
      <c r="J57" s="878"/>
      <c r="K57" s="878"/>
      <c r="L57" s="878"/>
      <c r="M57" s="878"/>
      <c r="N57" s="878"/>
      <c r="O57" s="878"/>
      <c r="P57" s="879"/>
      <c r="Q57" s="471"/>
      <c r="R57" s="940" t="s">
        <v>586</v>
      </c>
    </row>
    <row r="58" spans="1:19" ht="24" customHeight="1">
      <c r="A58">
        <v>2</v>
      </c>
      <c r="B58" s="893"/>
      <c r="C58" s="877"/>
      <c r="D58" s="878"/>
      <c r="E58" s="878"/>
      <c r="F58" s="878"/>
      <c r="G58" s="878"/>
      <c r="H58" s="878"/>
      <c r="I58" s="878"/>
      <c r="J58" s="878"/>
      <c r="K58" s="878"/>
      <c r="L58" s="878"/>
      <c r="M58" s="878"/>
      <c r="N58" s="878"/>
      <c r="O58" s="878"/>
      <c r="P58" s="879"/>
      <c r="Q58" s="471"/>
      <c r="R58" s="940"/>
      <c r="S58" s="291"/>
    </row>
    <row r="59" spans="1:19" ht="24" customHeight="1">
      <c r="A59">
        <v>3</v>
      </c>
      <c r="B59" s="893"/>
      <c r="C59" s="877"/>
      <c r="D59" s="878"/>
      <c r="E59" s="878"/>
      <c r="F59" s="878"/>
      <c r="G59" s="878"/>
      <c r="H59" s="878"/>
      <c r="I59" s="878"/>
      <c r="J59" s="878"/>
      <c r="K59" s="878"/>
      <c r="L59" s="878"/>
      <c r="M59" s="878"/>
      <c r="N59" s="878"/>
      <c r="O59" s="878"/>
      <c r="P59" s="879"/>
      <c r="Q59" s="471"/>
      <c r="R59" s="940"/>
    </row>
    <row r="60" spans="1:19" ht="24" customHeight="1">
      <c r="A60">
        <v>4</v>
      </c>
      <c r="B60" s="893"/>
      <c r="C60" s="877"/>
      <c r="D60" s="878"/>
      <c r="E60" s="878"/>
      <c r="F60" s="878"/>
      <c r="G60" s="878"/>
      <c r="H60" s="878"/>
      <c r="I60" s="878"/>
      <c r="J60" s="878"/>
      <c r="K60" s="878"/>
      <c r="L60" s="878"/>
      <c r="M60" s="878"/>
      <c r="N60" s="878"/>
      <c r="O60" s="878"/>
      <c r="P60" s="879"/>
      <c r="Q60" s="471"/>
      <c r="R60" s="940"/>
    </row>
    <row r="61" spans="1:19" ht="24" customHeight="1">
      <c r="A61">
        <v>5</v>
      </c>
      <c r="B61" s="893"/>
      <c r="C61" s="877"/>
      <c r="D61" s="878"/>
      <c r="E61" s="878"/>
      <c r="F61" s="878"/>
      <c r="G61" s="878"/>
      <c r="H61" s="878"/>
      <c r="I61" s="878"/>
      <c r="J61" s="878"/>
      <c r="K61" s="878"/>
      <c r="L61" s="878"/>
      <c r="M61" s="878"/>
      <c r="N61" s="878"/>
      <c r="O61" s="878"/>
      <c r="P61" s="879"/>
      <c r="Q61" s="471"/>
      <c r="R61" s="940"/>
    </row>
    <row r="62" spans="1:19" ht="24" customHeight="1">
      <c r="A62">
        <v>6</v>
      </c>
      <c r="B62" s="893"/>
      <c r="C62" s="877"/>
      <c r="D62" s="878"/>
      <c r="E62" s="878"/>
      <c r="F62" s="878"/>
      <c r="G62" s="878"/>
      <c r="H62" s="878"/>
      <c r="I62" s="878"/>
      <c r="J62" s="878"/>
      <c r="K62" s="878"/>
      <c r="L62" s="878"/>
      <c r="M62" s="878"/>
      <c r="N62" s="878"/>
      <c r="O62" s="878"/>
      <c r="P62" s="879"/>
      <c r="Q62" s="471"/>
      <c r="R62" s="940"/>
    </row>
    <row r="63" spans="1:19" ht="24" customHeight="1">
      <c r="A63">
        <v>7</v>
      </c>
      <c r="B63" s="893"/>
      <c r="C63" s="877"/>
      <c r="D63" s="878"/>
      <c r="E63" s="878"/>
      <c r="F63" s="878"/>
      <c r="G63" s="878"/>
      <c r="H63" s="878"/>
      <c r="I63" s="878"/>
      <c r="J63" s="878"/>
      <c r="K63" s="878"/>
      <c r="L63" s="878"/>
      <c r="M63" s="878"/>
      <c r="N63" s="878"/>
      <c r="O63" s="878"/>
      <c r="P63" s="879"/>
      <c r="Q63" s="471"/>
      <c r="R63" s="940"/>
    </row>
    <row r="64" spans="1:19" ht="24" customHeight="1">
      <c r="A64">
        <v>8</v>
      </c>
      <c r="B64" s="893"/>
      <c r="C64" s="877"/>
      <c r="D64" s="878"/>
      <c r="E64" s="878"/>
      <c r="F64" s="878"/>
      <c r="G64" s="878"/>
      <c r="H64" s="878"/>
      <c r="I64" s="878"/>
      <c r="J64" s="878"/>
      <c r="K64" s="878"/>
      <c r="L64" s="878"/>
      <c r="M64" s="878"/>
      <c r="N64" s="878"/>
      <c r="O64" s="878"/>
      <c r="P64" s="879"/>
      <c r="Q64" s="471"/>
      <c r="R64" s="940"/>
    </row>
    <row r="65" spans="1:18" ht="24" customHeight="1">
      <c r="B65" s="893"/>
      <c r="C65" s="874" t="s">
        <v>488</v>
      </c>
      <c r="D65" s="875"/>
      <c r="E65" s="875"/>
      <c r="F65" s="875"/>
      <c r="G65" s="875"/>
      <c r="H65" s="875"/>
      <c r="I65" s="875"/>
      <c r="J65" s="875"/>
      <c r="K65" s="875"/>
      <c r="L65" s="875"/>
      <c r="M65" s="875"/>
      <c r="N65" s="875"/>
      <c r="O65" s="875"/>
      <c r="P65" s="876"/>
      <c r="Q65" s="478"/>
      <c r="R65" s="490" t="s">
        <v>501</v>
      </c>
    </row>
    <row r="66" spans="1:18" ht="24.75" customHeight="1">
      <c r="A66">
        <v>1</v>
      </c>
      <c r="B66" s="893"/>
      <c r="C66" s="877" t="s">
        <v>588</v>
      </c>
      <c r="D66" s="878"/>
      <c r="E66" s="878"/>
      <c r="F66" s="878"/>
      <c r="G66" s="878"/>
      <c r="H66" s="878"/>
      <c r="I66" s="878"/>
      <c r="J66" s="878"/>
      <c r="K66" s="878"/>
      <c r="L66" s="878"/>
      <c r="M66" s="878"/>
      <c r="N66" s="878"/>
      <c r="O66" s="878"/>
      <c r="P66" s="879"/>
      <c r="Q66" s="469"/>
      <c r="R66" s="940" t="s">
        <v>587</v>
      </c>
    </row>
    <row r="67" spans="1:18" ht="24" customHeight="1">
      <c r="A67">
        <v>2</v>
      </c>
      <c r="B67" s="893"/>
      <c r="C67" s="877"/>
      <c r="D67" s="878"/>
      <c r="E67" s="878"/>
      <c r="F67" s="878"/>
      <c r="G67" s="878"/>
      <c r="H67" s="878"/>
      <c r="I67" s="878"/>
      <c r="J67" s="878"/>
      <c r="K67" s="878"/>
      <c r="L67" s="878"/>
      <c r="M67" s="878"/>
      <c r="N67" s="878"/>
      <c r="O67" s="878"/>
      <c r="P67" s="879"/>
      <c r="Q67" s="469"/>
      <c r="R67" s="940"/>
    </row>
    <row r="68" spans="1:18" ht="24" customHeight="1">
      <c r="A68">
        <v>3</v>
      </c>
      <c r="B68" s="893"/>
      <c r="C68" s="877"/>
      <c r="D68" s="878"/>
      <c r="E68" s="878"/>
      <c r="F68" s="878"/>
      <c r="G68" s="878"/>
      <c r="H68" s="878"/>
      <c r="I68" s="878"/>
      <c r="J68" s="878"/>
      <c r="K68" s="878"/>
      <c r="L68" s="878"/>
      <c r="M68" s="878"/>
      <c r="N68" s="878"/>
      <c r="O68" s="878"/>
      <c r="P68" s="879"/>
      <c r="Q68" s="469"/>
      <c r="R68" s="940"/>
    </row>
    <row r="69" spans="1:18" ht="24" customHeight="1">
      <c r="A69">
        <v>4</v>
      </c>
      <c r="B69" s="893"/>
      <c r="C69" s="877"/>
      <c r="D69" s="878"/>
      <c r="E69" s="878"/>
      <c r="F69" s="878"/>
      <c r="G69" s="878"/>
      <c r="H69" s="878"/>
      <c r="I69" s="878"/>
      <c r="J69" s="878"/>
      <c r="K69" s="878"/>
      <c r="L69" s="878"/>
      <c r="M69" s="878"/>
      <c r="N69" s="878"/>
      <c r="O69" s="878"/>
      <c r="P69" s="879"/>
      <c r="Q69" s="469"/>
      <c r="R69" s="940"/>
    </row>
    <row r="70" spans="1:18" ht="24" customHeight="1">
      <c r="A70">
        <v>5</v>
      </c>
      <c r="B70" s="893"/>
      <c r="C70" s="877"/>
      <c r="D70" s="878"/>
      <c r="E70" s="878"/>
      <c r="F70" s="878"/>
      <c r="G70" s="878"/>
      <c r="H70" s="878"/>
      <c r="I70" s="878"/>
      <c r="J70" s="878"/>
      <c r="K70" s="878"/>
      <c r="L70" s="878"/>
      <c r="M70" s="878"/>
      <c r="N70" s="878"/>
      <c r="O70" s="878"/>
      <c r="P70" s="879"/>
      <c r="Q70" s="469"/>
      <c r="R70" s="940"/>
    </row>
    <row r="71" spans="1:18" ht="24" customHeight="1">
      <c r="A71">
        <v>6</v>
      </c>
      <c r="B71" s="893"/>
      <c r="C71" s="877"/>
      <c r="D71" s="878"/>
      <c r="E71" s="878"/>
      <c r="F71" s="878"/>
      <c r="G71" s="878"/>
      <c r="H71" s="878"/>
      <c r="I71" s="878"/>
      <c r="J71" s="878"/>
      <c r="K71" s="878"/>
      <c r="L71" s="878"/>
      <c r="M71" s="878"/>
      <c r="N71" s="878"/>
      <c r="O71" s="878"/>
      <c r="P71" s="879"/>
      <c r="Q71" s="469"/>
      <c r="R71" s="940"/>
    </row>
    <row r="72" spans="1:18" ht="24" customHeight="1">
      <c r="A72">
        <v>7</v>
      </c>
      <c r="B72" s="893"/>
      <c r="C72" s="877"/>
      <c r="D72" s="878"/>
      <c r="E72" s="878"/>
      <c r="F72" s="878"/>
      <c r="G72" s="878"/>
      <c r="H72" s="878"/>
      <c r="I72" s="878"/>
      <c r="J72" s="878"/>
      <c r="K72" s="878"/>
      <c r="L72" s="878"/>
      <c r="M72" s="878"/>
      <c r="N72" s="878"/>
      <c r="O72" s="878"/>
      <c r="P72" s="879"/>
      <c r="Q72" s="469"/>
      <c r="R72" s="940"/>
    </row>
    <row r="73" spans="1:18" ht="24" customHeight="1">
      <c r="A73">
        <v>8</v>
      </c>
      <c r="B73" s="893"/>
      <c r="C73" s="877"/>
      <c r="D73" s="878"/>
      <c r="E73" s="878"/>
      <c r="F73" s="878"/>
      <c r="G73" s="878"/>
      <c r="H73" s="878"/>
      <c r="I73" s="878"/>
      <c r="J73" s="878"/>
      <c r="K73" s="878"/>
      <c r="L73" s="878"/>
      <c r="M73" s="878"/>
      <c r="N73" s="878"/>
      <c r="O73" s="878"/>
      <c r="P73" s="879"/>
      <c r="Q73" s="469"/>
      <c r="R73" s="940"/>
    </row>
    <row r="74" spans="1:18" ht="24" customHeight="1">
      <c r="B74" s="956" t="s">
        <v>504</v>
      </c>
      <c r="C74" s="937" t="s">
        <v>502</v>
      </c>
      <c r="D74" s="938"/>
      <c r="E74" s="938"/>
      <c r="F74" s="938"/>
      <c r="G74" s="938"/>
      <c r="H74" s="938"/>
      <c r="I74" s="938"/>
      <c r="J74" s="938"/>
      <c r="K74" s="938"/>
      <c r="L74" s="938"/>
      <c r="M74" s="938"/>
      <c r="N74" s="938"/>
      <c r="O74" s="938"/>
      <c r="P74" s="939"/>
      <c r="Q74" s="469"/>
      <c r="R74" s="492" t="s">
        <v>506</v>
      </c>
    </row>
    <row r="75" spans="1:18" ht="24" customHeight="1">
      <c r="A75">
        <v>1</v>
      </c>
      <c r="B75" s="957"/>
      <c r="C75" s="965" t="s">
        <v>494</v>
      </c>
      <c r="D75" s="966"/>
      <c r="E75" s="966"/>
      <c r="F75" s="966"/>
      <c r="G75" s="966"/>
      <c r="H75" s="966"/>
      <c r="I75" s="966"/>
      <c r="J75" s="966"/>
      <c r="K75" s="966"/>
      <c r="L75" s="966"/>
      <c r="M75" s="966"/>
      <c r="N75" s="966"/>
      <c r="O75" s="966"/>
      <c r="P75" s="967"/>
      <c r="Q75" s="471"/>
      <c r="R75" s="933" t="s">
        <v>601</v>
      </c>
    </row>
    <row r="76" spans="1:18" ht="24" customHeight="1">
      <c r="A76">
        <v>2</v>
      </c>
      <c r="B76" s="957"/>
      <c r="C76" s="908"/>
      <c r="D76" s="909"/>
      <c r="E76" s="909"/>
      <c r="F76" s="909"/>
      <c r="G76" s="909"/>
      <c r="H76" s="909"/>
      <c r="I76" s="909"/>
      <c r="J76" s="909"/>
      <c r="K76" s="909"/>
      <c r="L76" s="909"/>
      <c r="M76" s="909"/>
      <c r="N76" s="909"/>
      <c r="O76" s="909"/>
      <c r="P76" s="910"/>
      <c r="Q76" s="471"/>
      <c r="R76" s="933"/>
    </row>
    <row r="77" spans="1:18" ht="24" customHeight="1">
      <c r="A77">
        <v>3</v>
      </c>
      <c r="B77" s="957"/>
      <c r="C77" s="908"/>
      <c r="D77" s="909"/>
      <c r="E77" s="909"/>
      <c r="F77" s="909"/>
      <c r="G77" s="909"/>
      <c r="H77" s="909"/>
      <c r="I77" s="909"/>
      <c r="J77" s="909"/>
      <c r="K77" s="909"/>
      <c r="L77" s="909"/>
      <c r="M77" s="909"/>
      <c r="N77" s="909"/>
      <c r="O77" s="909"/>
      <c r="P77" s="910"/>
      <c r="Q77" s="471"/>
      <c r="R77" s="933"/>
    </row>
    <row r="78" spans="1:18" ht="24" customHeight="1">
      <c r="A78">
        <v>4</v>
      </c>
      <c r="B78" s="957"/>
      <c r="C78" s="908"/>
      <c r="D78" s="909"/>
      <c r="E78" s="909"/>
      <c r="F78" s="909"/>
      <c r="G78" s="909"/>
      <c r="H78" s="909"/>
      <c r="I78" s="909"/>
      <c r="J78" s="909"/>
      <c r="K78" s="909"/>
      <c r="L78" s="909"/>
      <c r="M78" s="909"/>
      <c r="N78" s="909"/>
      <c r="O78" s="909"/>
      <c r="P78" s="910"/>
      <c r="Q78" s="471"/>
      <c r="R78" s="933"/>
    </row>
    <row r="79" spans="1:18" ht="24" customHeight="1">
      <c r="A79">
        <v>5</v>
      </c>
      <c r="B79" s="957"/>
      <c r="C79" s="911"/>
      <c r="D79" s="912"/>
      <c r="E79" s="912"/>
      <c r="F79" s="912"/>
      <c r="G79" s="912"/>
      <c r="H79" s="912"/>
      <c r="I79" s="912"/>
      <c r="J79" s="912"/>
      <c r="K79" s="912"/>
      <c r="L79" s="912"/>
      <c r="M79" s="912"/>
      <c r="N79" s="912"/>
      <c r="O79" s="912"/>
      <c r="P79" s="913"/>
      <c r="Q79" s="471"/>
      <c r="R79" s="933"/>
    </row>
    <row r="80" spans="1:18" ht="24" customHeight="1">
      <c r="B80" s="957"/>
      <c r="C80" s="899" t="s">
        <v>503</v>
      </c>
      <c r="D80" s="900"/>
      <c r="E80" s="900"/>
      <c r="F80" s="900"/>
      <c r="G80" s="900"/>
      <c r="H80" s="900"/>
      <c r="I80" s="900"/>
      <c r="J80" s="900"/>
      <c r="K80" s="900"/>
      <c r="L80" s="900"/>
      <c r="M80" s="900"/>
      <c r="N80" s="900"/>
      <c r="O80" s="900"/>
      <c r="P80" s="901"/>
      <c r="Q80" s="471"/>
      <c r="R80" s="484" t="s">
        <v>507</v>
      </c>
    </row>
    <row r="81" spans="1:18" ht="24" customHeight="1">
      <c r="A81">
        <v>1</v>
      </c>
      <c r="B81" s="957"/>
      <c r="C81" s="968" t="s">
        <v>650</v>
      </c>
      <c r="D81" s="969"/>
      <c r="E81" s="969"/>
      <c r="F81" s="969"/>
      <c r="G81" s="969"/>
      <c r="H81" s="969"/>
      <c r="I81" s="969"/>
      <c r="J81" s="969"/>
      <c r="K81" s="969"/>
      <c r="L81" s="969"/>
      <c r="M81" s="969"/>
      <c r="N81" s="969"/>
      <c r="O81" s="969"/>
      <c r="P81" s="970"/>
      <c r="Q81" s="469"/>
      <c r="R81" s="933" t="s">
        <v>651</v>
      </c>
    </row>
    <row r="82" spans="1:18" ht="24" customHeight="1">
      <c r="A82">
        <v>2</v>
      </c>
      <c r="B82" s="957"/>
      <c r="C82" s="877"/>
      <c r="D82" s="878"/>
      <c r="E82" s="878"/>
      <c r="F82" s="878"/>
      <c r="G82" s="878"/>
      <c r="H82" s="878"/>
      <c r="I82" s="878"/>
      <c r="J82" s="878"/>
      <c r="K82" s="878"/>
      <c r="L82" s="878"/>
      <c r="M82" s="878"/>
      <c r="N82" s="878"/>
      <c r="O82" s="878"/>
      <c r="P82" s="879"/>
      <c r="Q82" s="469"/>
      <c r="R82" s="936"/>
    </row>
    <row r="83" spans="1:18" ht="24" customHeight="1">
      <c r="A83">
        <v>3</v>
      </c>
      <c r="B83" s="957"/>
      <c r="C83" s="877"/>
      <c r="D83" s="878"/>
      <c r="E83" s="878"/>
      <c r="F83" s="878"/>
      <c r="G83" s="878"/>
      <c r="H83" s="878"/>
      <c r="I83" s="878"/>
      <c r="J83" s="878"/>
      <c r="K83" s="878"/>
      <c r="L83" s="878"/>
      <c r="M83" s="878"/>
      <c r="N83" s="878"/>
      <c r="O83" s="878"/>
      <c r="P83" s="879"/>
      <c r="Q83" s="469"/>
      <c r="R83" s="936"/>
    </row>
    <row r="84" spans="1:18" ht="24" customHeight="1">
      <c r="A84">
        <v>4</v>
      </c>
      <c r="B84" s="957"/>
      <c r="C84" s="877"/>
      <c r="D84" s="878"/>
      <c r="E84" s="878"/>
      <c r="F84" s="878"/>
      <c r="G84" s="878"/>
      <c r="H84" s="878"/>
      <c r="I84" s="878"/>
      <c r="J84" s="878"/>
      <c r="K84" s="878"/>
      <c r="L84" s="878"/>
      <c r="M84" s="878"/>
      <c r="N84" s="878"/>
      <c r="O84" s="878"/>
      <c r="P84" s="879"/>
      <c r="Q84" s="469"/>
      <c r="R84" s="936"/>
    </row>
    <row r="85" spans="1:18" ht="24" customHeight="1">
      <c r="A85">
        <v>5</v>
      </c>
      <c r="B85" s="957"/>
      <c r="C85" s="883"/>
      <c r="D85" s="884"/>
      <c r="E85" s="884"/>
      <c r="F85" s="884"/>
      <c r="G85" s="884"/>
      <c r="H85" s="884"/>
      <c r="I85" s="884"/>
      <c r="J85" s="884"/>
      <c r="K85" s="884"/>
      <c r="L85" s="884"/>
      <c r="M85" s="884"/>
      <c r="N85" s="884"/>
      <c r="O85" s="884"/>
      <c r="P85" s="885"/>
      <c r="Q85" s="469"/>
      <c r="R85" s="936"/>
    </row>
    <row r="86" spans="1:18" ht="24" customHeight="1">
      <c r="B86" s="957"/>
      <c r="C86" s="899" t="s">
        <v>513</v>
      </c>
      <c r="D86" s="900"/>
      <c r="E86" s="900"/>
      <c r="F86" s="900"/>
      <c r="G86" s="900"/>
      <c r="H86" s="900"/>
      <c r="I86" s="900"/>
      <c r="J86" s="900"/>
      <c r="K86" s="900"/>
      <c r="L86" s="900"/>
      <c r="M86" s="900"/>
      <c r="N86" s="900"/>
      <c r="O86" s="900"/>
      <c r="P86" s="901"/>
      <c r="Q86" s="471"/>
      <c r="R86" s="493" t="s">
        <v>514</v>
      </c>
    </row>
    <row r="87" spans="1:18" ht="24" customHeight="1">
      <c r="A87">
        <v>1</v>
      </c>
      <c r="B87" s="957"/>
      <c r="C87" s="959" t="s">
        <v>547</v>
      </c>
      <c r="D87" s="960"/>
      <c r="E87" s="960"/>
      <c r="F87" s="960"/>
      <c r="G87" s="960"/>
      <c r="H87" s="960"/>
      <c r="I87" s="960"/>
      <c r="J87" s="960"/>
      <c r="K87" s="960"/>
      <c r="L87" s="960"/>
      <c r="M87" s="960"/>
      <c r="N87" s="960"/>
      <c r="O87" s="960"/>
      <c r="P87" s="961"/>
      <c r="Q87" s="471"/>
      <c r="R87" s="933" t="s">
        <v>526</v>
      </c>
    </row>
    <row r="88" spans="1:18" ht="24" customHeight="1">
      <c r="A88">
        <v>2</v>
      </c>
      <c r="B88" s="957"/>
      <c r="C88" s="959"/>
      <c r="D88" s="960"/>
      <c r="E88" s="960"/>
      <c r="F88" s="960"/>
      <c r="G88" s="960"/>
      <c r="H88" s="960"/>
      <c r="I88" s="960"/>
      <c r="J88" s="960"/>
      <c r="K88" s="960"/>
      <c r="L88" s="960"/>
      <c r="M88" s="960"/>
      <c r="N88" s="960"/>
      <c r="O88" s="960"/>
      <c r="P88" s="961"/>
      <c r="Q88" s="471"/>
      <c r="R88" s="933"/>
    </row>
    <row r="89" spans="1:18" ht="24" customHeight="1">
      <c r="A89">
        <v>3</v>
      </c>
      <c r="B89" s="957"/>
      <c r="C89" s="959"/>
      <c r="D89" s="960"/>
      <c r="E89" s="960"/>
      <c r="F89" s="960"/>
      <c r="G89" s="960"/>
      <c r="H89" s="960"/>
      <c r="I89" s="960"/>
      <c r="J89" s="960"/>
      <c r="K89" s="960"/>
      <c r="L89" s="960"/>
      <c r="M89" s="960"/>
      <c r="N89" s="960"/>
      <c r="O89" s="960"/>
      <c r="P89" s="961"/>
      <c r="Q89" s="471"/>
      <c r="R89" s="933"/>
    </row>
    <row r="90" spans="1:18" ht="24" customHeight="1">
      <c r="A90">
        <v>4</v>
      </c>
      <c r="B90" s="957"/>
      <c r="C90" s="959"/>
      <c r="D90" s="960"/>
      <c r="E90" s="960"/>
      <c r="F90" s="960"/>
      <c r="G90" s="960"/>
      <c r="H90" s="960"/>
      <c r="I90" s="960"/>
      <c r="J90" s="960"/>
      <c r="K90" s="960"/>
      <c r="L90" s="960"/>
      <c r="M90" s="960"/>
      <c r="N90" s="960"/>
      <c r="O90" s="960"/>
      <c r="P90" s="961"/>
      <c r="Q90" s="471"/>
      <c r="R90" s="933"/>
    </row>
    <row r="91" spans="1:18" ht="24" customHeight="1" thickBot="1">
      <c r="A91">
        <v>5</v>
      </c>
      <c r="B91" s="958"/>
      <c r="C91" s="962"/>
      <c r="D91" s="963"/>
      <c r="E91" s="963"/>
      <c r="F91" s="963"/>
      <c r="G91" s="963"/>
      <c r="H91" s="963"/>
      <c r="I91" s="963"/>
      <c r="J91" s="963"/>
      <c r="K91" s="963"/>
      <c r="L91" s="963"/>
      <c r="M91" s="963"/>
      <c r="N91" s="963"/>
      <c r="O91" s="963"/>
      <c r="P91" s="964"/>
      <c r="Q91" s="471"/>
      <c r="R91" s="935"/>
    </row>
    <row r="92" spans="1:18" ht="24.75" thickBot="1">
      <c r="B92" s="871"/>
      <c r="C92" s="871"/>
      <c r="D92" s="871"/>
      <c r="E92" s="871"/>
      <c r="F92" s="871"/>
      <c r="G92" s="871"/>
      <c r="H92" s="871"/>
      <c r="I92" s="871"/>
      <c r="J92" s="224" t="s">
        <v>197</v>
      </c>
      <c r="K92" s="869">
        <f>総表!J49</f>
        <v>0</v>
      </c>
      <c r="L92" s="869"/>
      <c r="M92" s="869"/>
      <c r="N92" s="869"/>
      <c r="O92" s="869"/>
      <c r="P92" s="870"/>
      <c r="Q92" s="479"/>
      <c r="R92" s="666"/>
    </row>
  </sheetData>
  <mergeCells count="57">
    <mergeCell ref="B74:B91"/>
    <mergeCell ref="C87:P91"/>
    <mergeCell ref="C86:P86"/>
    <mergeCell ref="C75:P79"/>
    <mergeCell ref="C81:P85"/>
    <mergeCell ref="C80:P80"/>
    <mergeCell ref="C57:P64"/>
    <mergeCell ref="C74:P74"/>
    <mergeCell ref="R3:R12"/>
    <mergeCell ref="R14:R23"/>
    <mergeCell ref="R25:R36"/>
    <mergeCell ref="R41:R44"/>
    <mergeCell ref="R57:R64"/>
    <mergeCell ref="R66:R73"/>
    <mergeCell ref="E48:I48"/>
    <mergeCell ref="C41:D41"/>
    <mergeCell ref="J44:K44"/>
    <mergeCell ref="C39:D39"/>
    <mergeCell ref="E39:F39"/>
    <mergeCell ref="G38:G39"/>
    <mergeCell ref="H38:P39"/>
    <mergeCell ref="H46:I46"/>
    <mergeCell ref="R75:R79"/>
    <mergeCell ref="R51:R55"/>
    <mergeCell ref="R46:R49"/>
    <mergeCell ref="R87:R91"/>
    <mergeCell ref="R81:R85"/>
    <mergeCell ref="C45:P45"/>
    <mergeCell ref="E46:G46"/>
    <mergeCell ref="J42:P43"/>
    <mergeCell ref="D46:D47"/>
    <mergeCell ref="C37:D37"/>
    <mergeCell ref="C25:P36"/>
    <mergeCell ref="C38:D38"/>
    <mergeCell ref="C40:P40"/>
    <mergeCell ref="B1:C1"/>
    <mergeCell ref="D1:G1"/>
    <mergeCell ref="I1:P1"/>
    <mergeCell ref="C2:P2"/>
    <mergeCell ref="C24:P24"/>
    <mergeCell ref="C14:P23"/>
    <mergeCell ref="K92:P92"/>
    <mergeCell ref="B92:I92"/>
    <mergeCell ref="E49:I49"/>
    <mergeCell ref="C65:P65"/>
    <mergeCell ref="C66:P73"/>
    <mergeCell ref="C50:P50"/>
    <mergeCell ref="C51:P55"/>
    <mergeCell ref="K46:P49"/>
    <mergeCell ref="B2:B73"/>
    <mergeCell ref="E41:G41"/>
    <mergeCell ref="H41:I41"/>
    <mergeCell ref="C3:P12"/>
    <mergeCell ref="C13:P13"/>
    <mergeCell ref="J41:P41"/>
    <mergeCell ref="E37:P37"/>
    <mergeCell ref="C56:P56"/>
  </mergeCells>
  <phoneticPr fontId="7"/>
  <dataValidations count="10">
    <dataValidation operator="lessThanOrEqual" allowBlank="1" showInputMessage="1" showErrorMessage="1" errorTitle="字数超過" error="300字・6行以内でご記入ください。" sqref="D66:P73 C57:Q64 C81 C66:C75 Q66:Q91" xr:uid="{00000000-0002-0000-0600-000000000000}"/>
    <dataValidation operator="lessThanOrEqual" allowBlank="1" showInputMessage="1" showErrorMessage="1" errorTitle="字数超過" error="800字・12行以内でご記入ください。" sqref="C14:Q23 C3:Q12" xr:uid="{00000000-0002-0000-0600-000001000000}"/>
    <dataValidation type="list" allowBlank="1" showInputMessage="1" showErrorMessage="1" sqref="J47:J48" xr:uid="{00000000-0002-0000-0600-000002000000}">
      <formula1>"確定,予定"</formula1>
    </dataValidation>
    <dataValidation type="list" allowBlank="1" showInputMessage="1" showErrorMessage="1" sqref="J49" xr:uid="{00000000-0002-0000-0600-000003000000}">
      <formula1>"確定,交渉中,予定"</formula1>
    </dataValidation>
    <dataValidation type="list" allowBlank="1" showInputMessage="1" showErrorMessage="1" sqref="I47" xr:uid="{00000000-0002-0000-0600-000004000000}">
      <formula1>"週間,日間,ヶ月間"</formula1>
    </dataValidation>
    <dataValidation type="whole" operator="greaterThanOrEqual" allowBlank="1" showInputMessage="1" showErrorMessage="1" sqref="H42:H44" xr:uid="{00000000-0002-0000-0600-000008000000}">
      <formula1>0</formula1>
    </dataValidation>
    <dataValidation type="date" operator="greaterThanOrEqual" allowBlank="1" showInputMessage="1" showErrorMessage="1" sqref="G47 E47" xr:uid="{00000000-0002-0000-0600-000009000000}">
      <formula1>45017</formula1>
    </dataValidation>
    <dataValidation type="whole" operator="greaterThanOrEqual" allowBlank="1" showInputMessage="1" showErrorMessage="1" sqref="H47" xr:uid="{00000000-0002-0000-0600-00000A000000}">
      <formula1>1</formula1>
    </dataValidation>
    <dataValidation operator="lessThanOrEqual" allowBlank="1" showInputMessage="1" showErrorMessage="1" errorTitle="字数超過" error="2,000字・30行以下で入力してください。" sqref="C25:Q36 C51:Q55" xr:uid="{00000000-0002-0000-0600-00000D000000}"/>
    <dataValidation operator="lessThanOrEqual" allowBlank="1" showInputMessage="1" showErrorMessage="1" sqref="G42:G44" xr:uid="{F62CF888-4F27-4FFD-96B2-86E3E0F637EC}"/>
  </dataValidations>
  <printOptions horizontalCentered="1"/>
  <pageMargins left="0.78740157480314965" right="0.19685039370078741" top="0.39370078740157483" bottom="0.19685039370078741" header="0.19685039370078741" footer="0.11811023622047245"/>
  <pageSetup paperSize="9" scale="55" fitToHeight="0" orientation="portrait" r:id="rId1"/>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7"/>
  <sheetViews>
    <sheetView topLeftCell="A30" zoomScale="70" zoomScaleNormal="70" zoomScaleSheetLayoutView="100" workbookViewId="0">
      <selection activeCell="I40" sqref="I40"/>
    </sheetView>
  </sheetViews>
  <sheetFormatPr defaultColWidth="9" defaultRowHeight="19.5"/>
  <cols>
    <col min="1" max="1" width="6.875" style="11" customWidth="1"/>
    <col min="2" max="2" width="4" style="11" customWidth="1"/>
    <col min="3" max="3" width="7.875" style="11" customWidth="1"/>
    <col min="4" max="4" width="30.25" style="11" customWidth="1"/>
    <col min="5" max="5" width="12.5" style="12" customWidth="1"/>
    <col min="6" max="6" width="14.5" style="153" customWidth="1"/>
    <col min="7" max="7" width="17.25" style="148" customWidth="1"/>
    <col min="8" max="8" width="3.75" style="148" customWidth="1"/>
    <col min="9" max="9" width="66.625" style="166" customWidth="1"/>
    <col min="10" max="10" width="7.875" style="13" customWidth="1"/>
    <col min="11" max="16384" width="9" style="12"/>
  </cols>
  <sheetData>
    <row r="1" spans="1:10">
      <c r="A1" s="64" t="s">
        <v>186</v>
      </c>
      <c r="B1" s="985">
        <f>総表!C27</f>
        <v>0</v>
      </c>
      <c r="C1" s="986"/>
      <c r="D1" s="987"/>
      <c r="E1" s="64" t="s">
        <v>185</v>
      </c>
      <c r="F1" s="973">
        <f>総表!C15</f>
        <v>0</v>
      </c>
      <c r="G1" s="973"/>
      <c r="H1" s="494"/>
      <c r="I1" s="293"/>
    </row>
    <row r="2" spans="1:10" ht="7.5" customHeight="1" thickBot="1">
      <c r="I2" s="293"/>
    </row>
    <row r="3" spans="1:10" customFormat="1" ht="24">
      <c r="A3" s="4"/>
      <c r="B3" s="5" t="s">
        <v>51</v>
      </c>
      <c r="C3" s="6"/>
      <c r="D3" s="6"/>
      <c r="E3" s="227">
        <f>SUM(E4:E9)</f>
        <v>0</v>
      </c>
      <c r="F3" s="149"/>
      <c r="G3" s="149"/>
      <c r="H3" s="495"/>
      <c r="I3" s="294"/>
    </row>
    <row r="4" spans="1:10" customFormat="1" ht="24">
      <c r="A4" s="4"/>
      <c r="B4" s="8"/>
      <c r="C4" s="645" t="s">
        <v>426</v>
      </c>
      <c r="D4" s="414"/>
      <c r="E4" s="396">
        <f>G14</f>
        <v>0</v>
      </c>
      <c r="F4" s="150"/>
      <c r="G4" s="150"/>
      <c r="H4" s="496"/>
      <c r="I4" s="294"/>
    </row>
    <row r="5" spans="1:10" customFormat="1" ht="24">
      <c r="A5" s="4"/>
      <c r="B5" s="8"/>
      <c r="C5" s="229" t="s">
        <v>61</v>
      </c>
      <c r="D5" s="415"/>
      <c r="E5" s="228">
        <f>G16</f>
        <v>0</v>
      </c>
      <c r="F5" s="150"/>
      <c r="G5" s="150"/>
      <c r="H5" s="496"/>
      <c r="I5" s="294"/>
    </row>
    <row r="6" spans="1:10" customFormat="1" ht="24">
      <c r="A6" s="4"/>
      <c r="B6" s="8"/>
      <c r="C6" s="229" t="s">
        <v>62</v>
      </c>
      <c r="D6" s="415"/>
      <c r="E6" s="228">
        <f>G29</f>
        <v>0</v>
      </c>
      <c r="F6" s="150"/>
      <c r="G6" s="150"/>
      <c r="H6" s="496"/>
      <c r="I6" s="294"/>
    </row>
    <row r="7" spans="1:10" customFormat="1" ht="24">
      <c r="A7" s="4"/>
      <c r="B7" s="8"/>
      <c r="C7" s="229" t="s">
        <v>52</v>
      </c>
      <c r="D7" s="415"/>
      <c r="E7" s="228">
        <f>G35</f>
        <v>0</v>
      </c>
      <c r="F7" s="150"/>
      <c r="G7" s="150"/>
      <c r="H7" s="496"/>
      <c r="I7" s="294"/>
    </row>
    <row r="8" spans="1:10" customFormat="1" ht="24">
      <c r="A8" s="4"/>
      <c r="B8" s="8"/>
      <c r="C8" s="616" t="s">
        <v>63</v>
      </c>
      <c r="D8" s="617"/>
      <c r="E8" s="618">
        <f>G41</f>
        <v>0</v>
      </c>
      <c r="F8" s="150"/>
      <c r="G8" s="150"/>
      <c r="H8" s="496"/>
      <c r="I8" s="294"/>
    </row>
    <row r="9" spans="1:10" customFormat="1" ht="24.75" thickBot="1">
      <c r="A9" s="4"/>
      <c r="B9" s="10"/>
      <c r="C9" s="988" t="s">
        <v>579</v>
      </c>
      <c r="D9" s="989"/>
      <c r="E9" s="619">
        <f>G46</f>
        <v>0</v>
      </c>
      <c r="F9" s="150"/>
      <c r="G9" s="150"/>
      <c r="H9" s="496"/>
      <c r="I9" s="294"/>
    </row>
    <row r="10" spans="1:10" ht="6" customHeight="1" thickBot="1">
      <c r="I10" s="293"/>
    </row>
    <row r="11" spans="1:10" s="14" customFormat="1" ht="20.25" thickBot="1">
      <c r="A11" s="161" t="s">
        <v>53</v>
      </c>
      <c r="B11" s="162" t="s">
        <v>54</v>
      </c>
      <c r="C11" s="444" t="s">
        <v>438</v>
      </c>
      <c r="D11" s="163" t="s">
        <v>56</v>
      </c>
      <c r="E11" s="163" t="s">
        <v>65</v>
      </c>
      <c r="F11" s="164" t="s">
        <v>57</v>
      </c>
      <c r="G11" s="165" t="s">
        <v>58</v>
      </c>
      <c r="H11" s="497"/>
      <c r="I11" s="502" t="s">
        <v>188</v>
      </c>
    </row>
    <row r="12" spans="1:10" ht="30" customHeight="1" thickBot="1">
      <c r="A12" s="18" t="s">
        <v>59</v>
      </c>
      <c r="B12" s="19"/>
      <c r="C12" s="19"/>
      <c r="D12" s="19"/>
      <c r="E12" s="15"/>
      <c r="F12" s="154"/>
      <c r="G12" s="151">
        <f>SUM(G14,G16,G29,G35,G41,G46)</f>
        <v>0</v>
      </c>
      <c r="H12" s="498"/>
      <c r="I12" s="503" t="s">
        <v>413</v>
      </c>
      <c r="J12" s="12"/>
    </row>
    <row r="13" spans="1:10" ht="30" customHeight="1">
      <c r="A13" s="16"/>
      <c r="B13" s="453" t="s">
        <v>427</v>
      </c>
      <c r="C13" s="17"/>
      <c r="D13" s="17"/>
      <c r="E13" s="17"/>
      <c r="F13" s="155"/>
      <c r="G13" s="152"/>
      <c r="H13" s="499"/>
      <c r="I13" s="992" t="s">
        <v>528</v>
      </c>
      <c r="J13" s="12"/>
    </row>
    <row r="14" spans="1:10" s="140" customFormat="1" ht="45" customHeight="1">
      <c r="A14" s="16"/>
      <c r="B14" s="443"/>
      <c r="C14" s="448"/>
      <c r="D14" s="437">
        <f>総表!C15</f>
        <v>0</v>
      </c>
      <c r="E14" s="356"/>
      <c r="F14" s="416"/>
      <c r="G14" s="392">
        <f>ROUNDDOWN((SUM(F14:F14)),-3)/1000</f>
        <v>0</v>
      </c>
      <c r="H14" s="500"/>
      <c r="I14" s="993"/>
    </row>
    <row r="15" spans="1:10" ht="30" customHeight="1">
      <c r="A15" s="16"/>
      <c r="B15" s="230" t="s">
        <v>61</v>
      </c>
      <c r="C15" s="17"/>
      <c r="D15" s="17"/>
      <c r="E15" s="17"/>
      <c r="F15" s="155"/>
      <c r="G15" s="152"/>
      <c r="H15" s="499"/>
      <c r="I15" s="486"/>
      <c r="J15" s="12"/>
    </row>
    <row r="16" spans="1:10" s="140" customFormat="1" ht="20.100000000000001" customHeight="1">
      <c r="A16" s="16"/>
      <c r="B16" s="378" t="s">
        <v>410</v>
      </c>
      <c r="C16" s="449"/>
      <c r="D16" s="445"/>
      <c r="E16" s="356"/>
      <c r="F16" s="363"/>
      <c r="G16" s="974">
        <f>ROUNDDOWN((SUM(F16:F27)),-3)/1000</f>
        <v>0</v>
      </c>
      <c r="H16" s="500"/>
      <c r="I16" s="994" t="s">
        <v>602</v>
      </c>
    </row>
    <row r="17" spans="1:10" s="140" customFormat="1" ht="20.100000000000001" customHeight="1">
      <c r="A17" s="16"/>
      <c r="B17" s="378"/>
      <c r="C17" s="450"/>
      <c r="D17" s="446"/>
      <c r="E17" s="357"/>
      <c r="F17" s="364"/>
      <c r="G17" s="975"/>
      <c r="H17" s="500"/>
      <c r="I17" s="995"/>
    </row>
    <row r="18" spans="1:10" s="140" customFormat="1" ht="20.100000000000001" customHeight="1">
      <c r="A18" s="16"/>
      <c r="B18" s="378"/>
      <c r="C18" s="450"/>
      <c r="D18" s="446"/>
      <c r="E18" s="357"/>
      <c r="F18" s="364"/>
      <c r="G18" s="975"/>
      <c r="H18" s="500"/>
      <c r="I18" s="995"/>
    </row>
    <row r="19" spans="1:10" s="140" customFormat="1" ht="20.100000000000001" customHeight="1">
      <c r="A19" s="16"/>
      <c r="B19" s="378"/>
      <c r="C19" s="450"/>
      <c r="D19" s="446"/>
      <c r="E19" s="357"/>
      <c r="F19" s="364"/>
      <c r="G19" s="975"/>
      <c r="H19" s="500"/>
      <c r="I19" s="995"/>
    </row>
    <row r="20" spans="1:10" s="140" customFormat="1" ht="20.100000000000001" customHeight="1">
      <c r="A20" s="16"/>
      <c r="B20" s="378"/>
      <c r="C20" s="450"/>
      <c r="D20" s="446"/>
      <c r="E20" s="357"/>
      <c r="F20" s="364"/>
      <c r="G20" s="975"/>
      <c r="H20" s="500"/>
      <c r="I20" s="995"/>
    </row>
    <row r="21" spans="1:10" s="140" customFormat="1" ht="20.100000000000001" customHeight="1">
      <c r="A21" s="16"/>
      <c r="B21" s="378"/>
      <c r="C21" s="450"/>
      <c r="D21" s="446"/>
      <c r="E21" s="357"/>
      <c r="F21" s="364"/>
      <c r="G21" s="975"/>
      <c r="H21" s="500"/>
      <c r="I21" s="995"/>
    </row>
    <row r="22" spans="1:10" s="140" customFormat="1" ht="20.100000000000001" customHeight="1">
      <c r="A22" s="16"/>
      <c r="B22" s="378"/>
      <c r="C22" s="450"/>
      <c r="D22" s="446"/>
      <c r="E22" s="357"/>
      <c r="F22" s="364"/>
      <c r="G22" s="975"/>
      <c r="H22" s="500"/>
      <c r="I22" s="995"/>
    </row>
    <row r="23" spans="1:10" s="140" customFormat="1" ht="20.100000000000001" customHeight="1">
      <c r="A23" s="16"/>
      <c r="B23" s="378"/>
      <c r="C23" s="450"/>
      <c r="D23" s="446"/>
      <c r="E23" s="357"/>
      <c r="F23" s="364"/>
      <c r="G23" s="975"/>
      <c r="H23" s="500"/>
      <c r="I23" s="995"/>
    </row>
    <row r="24" spans="1:10" s="140" customFormat="1" ht="20.100000000000001" customHeight="1">
      <c r="A24" s="16"/>
      <c r="B24" s="378"/>
      <c r="C24" s="450"/>
      <c r="D24" s="446"/>
      <c r="E24" s="357"/>
      <c r="F24" s="364"/>
      <c r="G24" s="975"/>
      <c r="H24" s="500"/>
      <c r="I24" s="995"/>
    </row>
    <row r="25" spans="1:10" s="140" customFormat="1" ht="20.100000000000001" customHeight="1">
      <c r="A25" s="16"/>
      <c r="B25" s="378"/>
      <c r="C25" s="450"/>
      <c r="D25" s="446"/>
      <c r="E25" s="357"/>
      <c r="F25" s="364"/>
      <c r="G25" s="975"/>
      <c r="H25" s="500"/>
      <c r="I25" s="995"/>
    </row>
    <row r="26" spans="1:10" s="140" customFormat="1" ht="20.100000000000001" customHeight="1">
      <c r="A26" s="16"/>
      <c r="B26" s="378"/>
      <c r="C26" s="450"/>
      <c r="D26" s="446"/>
      <c r="E26" s="357"/>
      <c r="F26" s="364"/>
      <c r="G26" s="975"/>
      <c r="H26" s="500"/>
      <c r="I26" s="995"/>
    </row>
    <row r="27" spans="1:10" s="140" customFormat="1" ht="20.100000000000001" customHeight="1">
      <c r="A27" s="16"/>
      <c r="B27" s="435"/>
      <c r="C27" s="451"/>
      <c r="D27" s="447"/>
      <c r="E27" s="357"/>
      <c r="F27" s="365"/>
      <c r="G27" s="976"/>
      <c r="H27" s="500"/>
      <c r="I27" s="995"/>
    </row>
    <row r="28" spans="1:10" ht="30" customHeight="1">
      <c r="A28" s="16"/>
      <c r="B28" s="231" t="s">
        <v>64</v>
      </c>
      <c r="C28" s="362"/>
      <c r="D28" s="362"/>
      <c r="E28" s="358"/>
      <c r="F28" s="366"/>
      <c r="G28" s="226"/>
      <c r="H28" s="500"/>
      <c r="I28" s="504"/>
      <c r="J28" s="12"/>
    </row>
    <row r="29" spans="1:10" ht="20.100000000000001" customHeight="1">
      <c r="A29" s="16"/>
      <c r="B29" s="378" t="s">
        <v>410</v>
      </c>
      <c r="C29" s="977"/>
      <c r="D29" s="978"/>
      <c r="E29" s="357"/>
      <c r="F29" s="367"/>
      <c r="G29" s="974">
        <f>ROUNDDOWN((SUM(F29:F33)),-3)/1000</f>
        <v>0</v>
      </c>
      <c r="H29" s="500"/>
      <c r="I29" s="990" t="s">
        <v>603</v>
      </c>
      <c r="J29" s="12"/>
    </row>
    <row r="30" spans="1:10" ht="20.100000000000001" customHeight="1">
      <c r="A30" s="16"/>
      <c r="B30" s="378"/>
      <c r="C30" s="979"/>
      <c r="D30" s="980"/>
      <c r="E30" s="357"/>
      <c r="F30" s="368"/>
      <c r="G30" s="975"/>
      <c r="H30" s="500"/>
      <c r="I30" s="990"/>
      <c r="J30" s="12"/>
    </row>
    <row r="31" spans="1:10" ht="20.100000000000001" customHeight="1">
      <c r="A31" s="16"/>
      <c r="B31" s="378"/>
      <c r="C31" s="979"/>
      <c r="D31" s="980"/>
      <c r="E31" s="357"/>
      <c r="F31" s="368"/>
      <c r="G31" s="975"/>
      <c r="H31" s="500"/>
      <c r="I31" s="990"/>
      <c r="J31" s="12"/>
    </row>
    <row r="32" spans="1:10" ht="20.100000000000001" customHeight="1">
      <c r="A32" s="16"/>
      <c r="B32" s="378"/>
      <c r="C32" s="979"/>
      <c r="D32" s="980"/>
      <c r="E32" s="357"/>
      <c r="F32" s="368"/>
      <c r="G32" s="975"/>
      <c r="H32" s="500"/>
      <c r="I32" s="990"/>
      <c r="J32" s="12"/>
    </row>
    <row r="33" spans="1:10" ht="20.100000000000001" customHeight="1">
      <c r="A33" s="16"/>
      <c r="B33" s="435"/>
      <c r="C33" s="981"/>
      <c r="D33" s="982"/>
      <c r="E33" s="359"/>
      <c r="F33" s="369"/>
      <c r="G33" s="976"/>
      <c r="H33" s="500"/>
      <c r="I33" s="990"/>
      <c r="J33" s="12"/>
    </row>
    <row r="34" spans="1:10" ht="30" customHeight="1">
      <c r="A34" s="16"/>
      <c r="B34" s="231" t="s">
        <v>60</v>
      </c>
      <c r="C34" s="362"/>
      <c r="D34" s="362"/>
      <c r="E34" s="225"/>
      <c r="F34" s="366"/>
      <c r="G34" s="226"/>
      <c r="H34" s="500"/>
      <c r="I34" s="504"/>
      <c r="J34" s="12"/>
    </row>
    <row r="35" spans="1:10" ht="20.100000000000001" customHeight="1">
      <c r="A35" s="16"/>
      <c r="B35" s="378" t="s">
        <v>410</v>
      </c>
      <c r="C35" s="977"/>
      <c r="D35" s="978"/>
      <c r="E35" s="356"/>
      <c r="F35" s="367"/>
      <c r="G35" s="974">
        <f>ROUNDDOWN((SUM(F35:F39)),-3)/1000</f>
        <v>0</v>
      </c>
      <c r="H35" s="500"/>
      <c r="I35" s="990" t="s">
        <v>604</v>
      </c>
      <c r="J35" s="12"/>
    </row>
    <row r="36" spans="1:10" ht="20.100000000000001" customHeight="1">
      <c r="A36" s="16"/>
      <c r="B36" s="378"/>
      <c r="C36" s="979"/>
      <c r="D36" s="980"/>
      <c r="E36" s="357"/>
      <c r="F36" s="368"/>
      <c r="G36" s="975"/>
      <c r="H36" s="500"/>
      <c r="I36" s="990"/>
      <c r="J36" s="12"/>
    </row>
    <row r="37" spans="1:10" ht="20.100000000000001" customHeight="1">
      <c r="A37" s="16"/>
      <c r="B37" s="378"/>
      <c r="C37" s="979"/>
      <c r="D37" s="980"/>
      <c r="E37" s="357"/>
      <c r="F37" s="368"/>
      <c r="G37" s="975"/>
      <c r="H37" s="500"/>
      <c r="I37" s="990"/>
      <c r="J37" s="12"/>
    </row>
    <row r="38" spans="1:10" ht="20.100000000000001" customHeight="1">
      <c r="A38" s="16"/>
      <c r="B38" s="378"/>
      <c r="C38" s="979"/>
      <c r="D38" s="980"/>
      <c r="E38" s="357"/>
      <c r="F38" s="368"/>
      <c r="G38" s="975"/>
      <c r="H38" s="500"/>
      <c r="I38" s="990"/>
      <c r="J38" s="12"/>
    </row>
    <row r="39" spans="1:10" ht="20.100000000000001" customHeight="1">
      <c r="A39" s="16"/>
      <c r="B39" s="435"/>
      <c r="C39" s="981"/>
      <c r="D39" s="982"/>
      <c r="E39" s="357"/>
      <c r="F39" s="369"/>
      <c r="G39" s="976"/>
      <c r="H39" s="500"/>
      <c r="I39" s="990"/>
      <c r="J39" s="12"/>
    </row>
    <row r="40" spans="1:10" ht="30" customHeight="1">
      <c r="A40" s="16"/>
      <c r="B40" s="230" t="s">
        <v>63</v>
      </c>
      <c r="C40" s="362"/>
      <c r="D40" s="362"/>
      <c r="E40" s="225"/>
      <c r="F40" s="366"/>
      <c r="G40" s="226"/>
      <c r="H40" s="500"/>
      <c r="I40" s="504"/>
      <c r="J40" s="12"/>
    </row>
    <row r="41" spans="1:10" ht="18.75" customHeight="1">
      <c r="A41" s="16"/>
      <c r="B41" s="378" t="s">
        <v>410</v>
      </c>
      <c r="C41" s="977"/>
      <c r="D41" s="978"/>
      <c r="E41" s="360"/>
      <c r="F41" s="367"/>
      <c r="G41" s="974">
        <f>ROUNDDOWN((SUM(F41:F45)),-3)/1000</f>
        <v>0</v>
      </c>
      <c r="H41" s="500"/>
      <c r="I41" s="990" t="s">
        <v>196</v>
      </c>
      <c r="J41" s="12"/>
    </row>
    <row r="42" spans="1:10" ht="20.100000000000001" customHeight="1">
      <c r="A42" s="16"/>
      <c r="B42" s="378"/>
      <c r="C42" s="979"/>
      <c r="D42" s="980"/>
      <c r="E42" s="361"/>
      <c r="F42" s="368"/>
      <c r="G42" s="975"/>
      <c r="H42" s="500"/>
      <c r="I42" s="991"/>
      <c r="J42" s="12"/>
    </row>
    <row r="43" spans="1:10" ht="20.100000000000001" customHeight="1">
      <c r="A43" s="16"/>
      <c r="B43" s="378"/>
      <c r="C43" s="979"/>
      <c r="D43" s="980"/>
      <c r="E43" s="361"/>
      <c r="F43" s="368"/>
      <c r="G43" s="975"/>
      <c r="H43" s="500"/>
      <c r="I43" s="991"/>
      <c r="J43" s="12"/>
    </row>
    <row r="44" spans="1:10" ht="20.100000000000001" customHeight="1">
      <c r="A44" s="16"/>
      <c r="B44" s="378"/>
      <c r="C44" s="979"/>
      <c r="D44" s="980"/>
      <c r="E44" s="361"/>
      <c r="F44" s="368"/>
      <c r="G44" s="975"/>
      <c r="H44" s="500"/>
      <c r="I44" s="991"/>
      <c r="J44" s="12"/>
    </row>
    <row r="45" spans="1:10" ht="20.100000000000001" customHeight="1">
      <c r="A45" s="16"/>
      <c r="B45" s="378"/>
      <c r="C45" s="983"/>
      <c r="D45" s="984"/>
      <c r="E45" s="621"/>
      <c r="F45" s="622"/>
      <c r="G45" s="975"/>
      <c r="H45" s="500"/>
      <c r="I45" s="991"/>
      <c r="J45" s="12"/>
    </row>
    <row r="46" spans="1:10" ht="30" customHeight="1" thickBot="1">
      <c r="A46" s="620"/>
      <c r="B46" s="623" t="s">
        <v>578</v>
      </c>
      <c r="C46" s="624"/>
      <c r="D46" s="626"/>
      <c r="E46" s="628"/>
      <c r="F46" s="627"/>
      <c r="G46" s="625">
        <f>IF(SUM(G14,G16,G29,G35,G41)&lt;支出!G5,支出!G5-SUM(G14,G16,G29,G35,G41),0)</f>
        <v>0</v>
      </c>
      <c r="H46" s="500"/>
      <c r="I46" s="641"/>
      <c r="J46" s="12"/>
    </row>
    <row r="47" spans="1:10" ht="20.25" thickBot="1">
      <c r="A47" s="505"/>
      <c r="B47" s="505"/>
      <c r="C47" s="505"/>
      <c r="D47" s="442"/>
      <c r="E47" s="63" t="s">
        <v>184</v>
      </c>
      <c r="F47" s="971">
        <f>総表!J49</f>
        <v>0</v>
      </c>
      <c r="G47" s="972"/>
      <c r="H47" s="501"/>
      <c r="I47" s="293"/>
    </row>
  </sheetData>
  <mergeCells count="28">
    <mergeCell ref="C9:D9"/>
    <mergeCell ref="I41:I45"/>
    <mergeCell ref="G35:G39"/>
    <mergeCell ref="I35:I39"/>
    <mergeCell ref="G29:G33"/>
    <mergeCell ref="I29:I33"/>
    <mergeCell ref="G41:G45"/>
    <mergeCell ref="C29:D29"/>
    <mergeCell ref="C30:D30"/>
    <mergeCell ref="C31:D31"/>
    <mergeCell ref="I13:I14"/>
    <mergeCell ref="I16:I27"/>
    <mergeCell ref="F47:G47"/>
    <mergeCell ref="F1:G1"/>
    <mergeCell ref="G16:G27"/>
    <mergeCell ref="C35:D35"/>
    <mergeCell ref="C36:D36"/>
    <mergeCell ref="C37:D37"/>
    <mergeCell ref="C38:D38"/>
    <mergeCell ref="C32:D32"/>
    <mergeCell ref="C33:D33"/>
    <mergeCell ref="C45:D45"/>
    <mergeCell ref="C39:D39"/>
    <mergeCell ref="C41:D41"/>
    <mergeCell ref="C42:D42"/>
    <mergeCell ref="C43:D43"/>
    <mergeCell ref="C44:D44"/>
    <mergeCell ref="B1:D1"/>
  </mergeCells>
  <phoneticPr fontId="5"/>
  <conditionalFormatting sqref="E28">
    <cfRule type="containsText" dxfId="3" priority="2" stopIfTrue="1" operator="containsText" text="ご記入">
      <formula>NOT(ISERROR(SEARCH("ご記入",E28)))</formula>
    </cfRule>
  </conditionalFormatting>
  <conditionalFormatting sqref="F11:F12 F14:H14 G16:H16 F16:F45 E47:F47 E48:H65479">
    <cfRule type="containsText" dxfId="2" priority="10" stopIfTrue="1" operator="containsText" text="ご記入">
      <formula>NOT(ISERROR(SEARCH("ご記入",E11)))</formula>
    </cfRule>
  </conditionalFormatting>
  <conditionalFormatting sqref="G29:H29">
    <cfRule type="containsText" dxfId="1" priority="7" stopIfTrue="1" operator="containsText" text="ご記入">
      <formula>NOT(ISERROR(SEARCH("ご記入",G29)))</formula>
    </cfRule>
  </conditionalFormatting>
  <conditionalFormatting sqref="G35:H35">
    <cfRule type="containsText" dxfId="0" priority="9" stopIfTrue="1" operator="containsText" text="ご記入">
      <formula>NOT(ISERROR(SEARCH("ご記入",G35)))</formula>
    </cfRule>
  </conditionalFormatting>
  <dataValidations count="6">
    <dataValidation type="whole" operator="greaterThanOrEqual" allowBlank="1" showInputMessage="1" showErrorMessage="1" sqref="E28 F14 F16:F45" xr:uid="{00000000-0002-0000-0700-000000000000}">
      <formula1>0</formula1>
    </dataValidation>
    <dataValidation imeMode="halfAlpha" allowBlank="1" showInputMessage="1" showErrorMessage="1" sqref="I47:I65479 G11:H12" xr:uid="{00000000-0002-0000-0700-000001000000}"/>
    <dataValidation type="list" allowBlank="1" showInputMessage="1" showErrorMessage="1" sqref="E16:E27 E14 E41:E45" xr:uid="{00000000-0002-0000-0700-000002000000}">
      <formula1>"確定,交渉中,予定"</formula1>
    </dataValidation>
    <dataValidation type="list" allowBlank="1" showInputMessage="1" showErrorMessage="1" sqref="E29:E33" xr:uid="{00000000-0002-0000-0700-000003000000}">
      <formula1>"確定,申請中,予定"</formula1>
    </dataValidation>
    <dataValidation type="list" allowBlank="1" showInputMessage="1" showErrorMessage="1" sqref="E35:E39" xr:uid="{00000000-0002-0000-0700-000004000000}">
      <formula1>"確定,達成,交渉中,実施中,予定,実施予定"</formula1>
    </dataValidation>
    <dataValidation type="list" allowBlank="1" showInputMessage="1" showErrorMessage="1" sqref="C14 C16:C27"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T102"/>
  <sheetViews>
    <sheetView topLeftCell="A13" zoomScale="50" zoomScaleNormal="50" zoomScaleSheetLayoutView="100" workbookViewId="0">
      <selection activeCell="H4" sqref="H4"/>
    </sheetView>
  </sheetViews>
  <sheetFormatPr defaultColWidth="9" defaultRowHeight="19.5"/>
  <cols>
    <col min="1" max="1" width="4.875" bestFit="1" customWidth="1"/>
    <col min="2" max="2" width="4.875" customWidth="1"/>
    <col min="3" max="3" width="5.125" customWidth="1"/>
    <col min="4" max="4" width="4.5" customWidth="1"/>
    <col min="5" max="5" width="23.625" style="38" customWidth="1"/>
    <col min="6" max="6" width="18.25" style="38" customWidth="1"/>
    <col min="7" max="8" width="16.25" style="7" customWidth="1"/>
    <col min="9" max="9" width="16.125" style="7" customWidth="1"/>
    <col min="10" max="10" width="15" style="7" customWidth="1"/>
    <col min="11" max="11" width="15" style="144" customWidth="1"/>
    <col min="12" max="12" width="8" style="7" customWidth="1"/>
    <col min="13" max="13" width="19.125" style="7" customWidth="1"/>
    <col min="14" max="14" width="14.5" style="7" hidden="1" customWidth="1"/>
    <col min="15" max="15" width="18.625" style="7" customWidth="1"/>
    <col min="16" max="16" width="14.5" style="7" hidden="1" customWidth="1"/>
    <col min="17" max="17" width="17.75" style="7" customWidth="1"/>
    <col min="18" max="18" width="14.125" style="7" hidden="1" customWidth="1"/>
    <col min="19" max="19" width="14.125" style="171" hidden="1" customWidth="1"/>
    <col min="20" max="20" width="3.75" style="171" customWidth="1"/>
    <col min="21" max="21" width="69.75" customWidth="1"/>
    <col min="22" max="22" width="9" customWidth="1"/>
    <col min="23" max="45" width="9" hidden="1" customWidth="1"/>
    <col min="46" max="46" width="0" hidden="1" customWidth="1"/>
  </cols>
  <sheetData>
    <row r="1" spans="1:46" ht="24">
      <c r="B1" s="1017" t="s">
        <v>181</v>
      </c>
      <c r="C1" s="1018"/>
      <c r="D1" s="1019"/>
      <c r="E1" s="1032">
        <f>総表!C27</f>
        <v>0</v>
      </c>
      <c r="F1" s="1033"/>
      <c r="G1" s="1033"/>
      <c r="H1" s="1034"/>
      <c r="I1" s="270" t="s">
        <v>182</v>
      </c>
      <c r="J1" s="1029">
        <f>総表!$C$15</f>
        <v>0</v>
      </c>
      <c r="K1" s="1030"/>
      <c r="L1" s="1030"/>
      <c r="M1" s="1031"/>
    </row>
    <row r="2" spans="1:46" ht="24">
      <c r="B2" s="1017" t="s">
        <v>180</v>
      </c>
      <c r="C2" s="1018"/>
      <c r="D2" s="1018"/>
      <c r="E2" s="1019"/>
      <c r="F2" s="1020" t="str">
        <f>総表!C49</f>
        <v>課税事業者</v>
      </c>
      <c r="G2" s="1021"/>
      <c r="H2" s="1021"/>
      <c r="I2" s="1022"/>
      <c r="J2" s="271"/>
      <c r="K2" s="272"/>
      <c r="L2" s="273"/>
      <c r="M2" s="273"/>
      <c r="N2" s="52"/>
      <c r="O2" s="52"/>
      <c r="P2" s="52"/>
      <c r="Q2" s="52"/>
      <c r="R2" s="52"/>
    </row>
    <row r="3" spans="1:46" ht="12.75" customHeight="1" thickBot="1"/>
    <row r="4" spans="1:46" ht="33" customHeight="1">
      <c r="A4" s="4"/>
      <c r="B4" s="4"/>
      <c r="C4" s="248" t="s">
        <v>162</v>
      </c>
      <c r="D4" s="249"/>
      <c r="E4" s="249"/>
      <c r="F4" s="250"/>
      <c r="G4" s="251">
        <f>G5+G13</f>
        <v>0</v>
      </c>
      <c r="H4" s="635" t="s">
        <v>496</v>
      </c>
      <c r="I4" s="42" t="s">
        <v>562</v>
      </c>
      <c r="J4" s="144"/>
      <c r="K4" s="7"/>
      <c r="R4" s="171"/>
      <c r="T4"/>
    </row>
    <row r="5" spans="1:46" ht="19.5" customHeight="1">
      <c r="A5" s="4"/>
      <c r="B5" s="4"/>
      <c r="C5" s="252"/>
      <c r="D5" s="253" t="s">
        <v>160</v>
      </c>
      <c r="E5" s="254"/>
      <c r="F5" s="255"/>
      <c r="G5" s="256">
        <f>SUM(G6:G12)</f>
        <v>0</v>
      </c>
      <c r="H5" s="636">
        <f>SUM(H6:H8)</f>
        <v>0</v>
      </c>
      <c r="I5" s="266">
        <f>SUM(I6:I8)</f>
        <v>0</v>
      </c>
      <c r="J5" s="144"/>
      <c r="K5" s="7"/>
      <c r="R5" s="171"/>
      <c r="T5"/>
    </row>
    <row r="6" spans="1:46" ht="24">
      <c r="A6" s="4"/>
      <c r="B6" s="4"/>
      <c r="C6" s="252"/>
      <c r="D6" s="257"/>
      <c r="E6" s="1023" t="s">
        <v>84</v>
      </c>
      <c r="F6" s="1024"/>
      <c r="G6" s="258">
        <f>M19</f>
        <v>0</v>
      </c>
      <c r="H6" s="637">
        <f>O19</f>
        <v>0</v>
      </c>
      <c r="I6" s="267">
        <f>Q19</f>
        <v>0</v>
      </c>
      <c r="J6" s="144"/>
      <c r="K6" s="7"/>
      <c r="R6" s="171"/>
      <c r="T6"/>
    </row>
    <row r="7" spans="1:46" ht="24">
      <c r="A7" s="4"/>
      <c r="B7" s="4"/>
      <c r="C7" s="252"/>
      <c r="D7" s="257"/>
      <c r="E7" s="1025" t="s">
        <v>95</v>
      </c>
      <c r="F7" s="1026"/>
      <c r="G7" s="258">
        <f>M30</f>
        <v>0</v>
      </c>
      <c r="H7" s="637">
        <f>O30</f>
        <v>0</v>
      </c>
      <c r="I7" s="267">
        <f>Q30</f>
        <v>0</v>
      </c>
      <c r="J7" s="144"/>
      <c r="K7" s="7"/>
      <c r="R7" s="160"/>
      <c r="S7" s="160"/>
      <c r="T7"/>
    </row>
    <row r="8" spans="1:46" ht="24">
      <c r="A8" s="4"/>
      <c r="B8" s="4"/>
      <c r="C8" s="252"/>
      <c r="D8" s="1035"/>
      <c r="E8" s="1027" t="s">
        <v>99</v>
      </c>
      <c r="F8" s="1028"/>
      <c r="G8" s="259">
        <f>M37</f>
        <v>0</v>
      </c>
      <c r="H8" s="638">
        <f>O37</f>
        <v>0</v>
      </c>
      <c r="I8" s="268">
        <f>Q37</f>
        <v>0</v>
      </c>
      <c r="J8" s="144"/>
      <c r="K8" s="7"/>
      <c r="R8" s="160"/>
      <c r="S8" s="160"/>
      <c r="T8"/>
    </row>
    <row r="9" spans="1:46" ht="24" customHeight="1">
      <c r="A9" s="4"/>
      <c r="B9" s="4"/>
      <c r="C9" s="252"/>
      <c r="D9" s="1035"/>
      <c r="E9" s="260" t="s">
        <v>431</v>
      </c>
      <c r="F9" s="261"/>
      <c r="G9" s="262"/>
      <c r="H9" s="639">
        <f>IF($F$2="免税事業者及び簡易課税事業者","",ROUNDDOWN((H5-R17)*10/110,0))</f>
        <v>0</v>
      </c>
      <c r="I9" s="269">
        <f>IF($F$2="免税事業者及び簡易課税事業者","",ROUNDDOWN((I5-S17)*10/110,0))</f>
        <v>0</v>
      </c>
      <c r="J9" s="560"/>
      <c r="K9" s="7"/>
      <c r="R9" s="171"/>
      <c r="T9"/>
    </row>
    <row r="10" spans="1:46" ht="24.75" thickBot="1">
      <c r="A10" s="4"/>
      <c r="B10" s="4"/>
      <c r="C10" s="252"/>
      <c r="D10" s="1035"/>
      <c r="E10" s="454" t="s">
        <v>432</v>
      </c>
      <c r="F10" s="261"/>
      <c r="G10" s="263"/>
      <c r="H10" s="640">
        <f>IF(F2="免税事業者及び簡易課税事業者",H5,(H5-H9))</f>
        <v>0</v>
      </c>
      <c r="I10" s="634">
        <f>IF(G2="免税事業者及び簡易課税事業者",I5,(I5-I9))</f>
        <v>0</v>
      </c>
      <c r="J10" s="560"/>
      <c r="K10" s="62"/>
      <c r="L10" s="62"/>
      <c r="R10" s="171"/>
      <c r="S10" s="560"/>
      <c r="T10"/>
    </row>
    <row r="11" spans="1:46" ht="24">
      <c r="A11" s="4"/>
      <c r="B11" s="4"/>
      <c r="C11" s="252"/>
      <c r="D11" s="1035"/>
      <c r="E11" s="386" t="s">
        <v>161</v>
      </c>
      <c r="F11" s="387"/>
      <c r="G11" s="264">
        <f>M86</f>
        <v>0</v>
      </c>
      <c r="H11" s="168"/>
      <c r="I11" s="576"/>
      <c r="J11" s="9"/>
      <c r="K11" s="560"/>
      <c r="T11" s="560"/>
    </row>
    <row r="12" spans="1:46" ht="24">
      <c r="A12" s="4"/>
      <c r="B12" s="4"/>
      <c r="C12" s="252"/>
      <c r="D12" s="1036"/>
      <c r="E12" s="384" t="s">
        <v>74</v>
      </c>
      <c r="F12" s="385"/>
      <c r="G12" s="265">
        <f>M94</f>
        <v>0</v>
      </c>
      <c r="H12" s="169"/>
      <c r="I12" s="577"/>
      <c r="J12" s="9"/>
      <c r="T12" s="560"/>
    </row>
    <row r="13" spans="1:46" ht="24.75" thickBot="1">
      <c r="A13" s="4"/>
      <c r="B13" s="4"/>
      <c r="C13" s="643"/>
      <c r="D13" s="1037" t="s">
        <v>577</v>
      </c>
      <c r="E13" s="1038"/>
      <c r="F13" s="1038"/>
      <c r="G13" s="644">
        <f>M101</f>
        <v>0</v>
      </c>
      <c r="H13" s="170"/>
      <c r="I13" s="170"/>
      <c r="J13" s="9"/>
    </row>
    <row r="14" spans="1:46" ht="31.5" customHeight="1" thickBot="1">
      <c r="A14" s="4"/>
      <c r="B14" s="23"/>
      <c r="C14" s="24"/>
      <c r="D14" s="24"/>
      <c r="E14" s="24"/>
      <c r="F14" s="25"/>
      <c r="G14" s="25"/>
      <c r="H14" s="25"/>
      <c r="I14" s="26"/>
      <c r="J14" s="26"/>
      <c r="K14"/>
      <c r="L14" s="38"/>
      <c r="M14"/>
      <c r="N14"/>
      <c r="O14"/>
      <c r="P14"/>
      <c r="Q14"/>
      <c r="R14"/>
      <c r="S14"/>
      <c r="T14"/>
      <c r="U14" s="508" t="s">
        <v>529</v>
      </c>
    </row>
    <row r="15" spans="1:46" ht="82.5" customHeight="1" thickBot="1">
      <c r="B15" s="1041" t="s">
        <v>53</v>
      </c>
      <c r="C15" s="1042"/>
      <c r="D15" s="549" t="s">
        <v>54</v>
      </c>
      <c r="E15" s="550" t="s">
        <v>55</v>
      </c>
      <c r="F15" s="550" t="s">
        <v>56</v>
      </c>
      <c r="G15" s="647" t="s">
        <v>581</v>
      </c>
      <c r="H15" s="648" t="s">
        <v>582</v>
      </c>
      <c r="I15" s="551" t="s">
        <v>549</v>
      </c>
      <c r="J15" s="552" t="s">
        <v>548</v>
      </c>
      <c r="K15" s="583" t="s">
        <v>563</v>
      </c>
      <c r="L15" s="586" t="s">
        <v>353</v>
      </c>
      <c r="M15" s="585" t="s">
        <v>77</v>
      </c>
      <c r="N15" s="1039" t="s">
        <v>546</v>
      </c>
      <c r="O15" s="537" t="s">
        <v>567</v>
      </c>
      <c r="P15" s="1039" t="s">
        <v>566</v>
      </c>
      <c r="Q15" s="537" t="s">
        <v>568</v>
      </c>
      <c r="R15" s="54" t="s">
        <v>564</v>
      </c>
      <c r="S15" s="54" t="s">
        <v>565</v>
      </c>
      <c r="T15" s="594"/>
      <c r="U15" s="485" t="s">
        <v>530</v>
      </c>
      <c r="W15" s="39" t="s">
        <v>84</v>
      </c>
      <c r="X15" s="39" t="s">
        <v>95</v>
      </c>
      <c r="Y15" s="39" t="s">
        <v>158</v>
      </c>
      <c r="Z15" s="39" t="s">
        <v>78</v>
      </c>
      <c r="AA15" s="39" t="s">
        <v>85</v>
      </c>
      <c r="AB15" s="39" t="s">
        <v>90</v>
      </c>
      <c r="AC15" s="39" t="s">
        <v>96</v>
      </c>
      <c r="AD15" s="39" t="s">
        <v>157</v>
      </c>
      <c r="AE15" s="39" t="s">
        <v>100</v>
      </c>
      <c r="AF15" s="39" t="s">
        <v>103</v>
      </c>
      <c r="AG15" s="39" t="s">
        <v>107</v>
      </c>
      <c r="AH15" s="39" t="s">
        <v>159</v>
      </c>
      <c r="AI15" s="39" t="s">
        <v>113</v>
      </c>
      <c r="AJ15" s="39" t="s">
        <v>117</v>
      </c>
      <c r="AK15" s="39" t="s">
        <v>122</v>
      </c>
      <c r="AL15" s="39" t="s">
        <v>128</v>
      </c>
      <c r="AM15" s="12" t="s">
        <v>136</v>
      </c>
      <c r="AN15" s="12" t="s">
        <v>141</v>
      </c>
      <c r="AO15" s="12" t="s">
        <v>145</v>
      </c>
      <c r="AP15" s="40" t="s">
        <v>149</v>
      </c>
      <c r="AQ15" s="40" t="s">
        <v>150</v>
      </c>
      <c r="AR15" s="40" t="s">
        <v>151</v>
      </c>
      <c r="AS15" t="s">
        <v>152</v>
      </c>
      <c r="AT15" t="s">
        <v>80</v>
      </c>
    </row>
    <row r="16" spans="1:46" ht="34.5" customHeight="1" thickBot="1">
      <c r="B16" s="27" t="s">
        <v>163</v>
      </c>
      <c r="C16" s="28"/>
      <c r="D16" s="29"/>
      <c r="E16" s="29"/>
      <c r="F16" s="29"/>
      <c r="G16" s="29"/>
      <c r="H16" s="29"/>
      <c r="I16" s="29"/>
      <c r="J16" s="30"/>
      <c r="K16" s="30"/>
      <c r="L16" s="584"/>
      <c r="M16" s="31">
        <f>SUM(M17,M101)</f>
        <v>0</v>
      </c>
      <c r="N16" s="1040"/>
      <c r="O16" s="167" t="s">
        <v>201</v>
      </c>
      <c r="P16" s="1040"/>
      <c r="Q16" s="167" t="s">
        <v>201</v>
      </c>
      <c r="R16" s="55" t="s">
        <v>76</v>
      </c>
      <c r="S16" s="55" t="s">
        <v>76</v>
      </c>
      <c r="T16" s="594"/>
      <c r="U16" s="933" t="s">
        <v>595</v>
      </c>
      <c r="W16" t="s">
        <v>85</v>
      </c>
      <c r="X16" t="s">
        <v>96</v>
      </c>
      <c r="Y16" t="s">
        <v>100</v>
      </c>
      <c r="Z16" t="s">
        <v>152</v>
      </c>
      <c r="AA16" s="21" t="s">
        <v>86</v>
      </c>
      <c r="AB16" s="21" t="s">
        <v>92</v>
      </c>
      <c r="AC16" s="21" t="s">
        <v>97</v>
      </c>
      <c r="AD16" s="21" t="s">
        <v>97</v>
      </c>
      <c r="AE16" s="21" t="s">
        <v>101</v>
      </c>
      <c r="AF16" s="41" t="s">
        <v>104</v>
      </c>
      <c r="AG16" s="41" t="s">
        <v>108</v>
      </c>
      <c r="AH16" s="41" t="s">
        <v>92</v>
      </c>
      <c r="AI16" s="41" t="s">
        <v>92</v>
      </c>
      <c r="AJ16" s="41" t="s">
        <v>118</v>
      </c>
      <c r="AK16" s="41" t="s">
        <v>123</v>
      </c>
      <c r="AL16" s="41" t="s">
        <v>129</v>
      </c>
      <c r="AM16" s="41" t="s">
        <v>135</v>
      </c>
      <c r="AN16" s="41" t="s">
        <v>142</v>
      </c>
      <c r="AO16" s="41" t="s">
        <v>146</v>
      </c>
      <c r="AP16" s="12"/>
      <c r="AQ16" s="12"/>
      <c r="AR16" s="12"/>
      <c r="AS16" s="41" t="s">
        <v>153</v>
      </c>
      <c r="AT16" s="41" t="s">
        <v>155</v>
      </c>
    </row>
    <row r="17" spans="1:46" ht="39.950000000000003" customHeight="1" thickBot="1">
      <c r="B17" s="32"/>
      <c r="C17" s="33" t="s">
        <v>79</v>
      </c>
      <c r="D17" s="34"/>
      <c r="E17" s="34"/>
      <c r="F17" s="34"/>
      <c r="G17" s="34"/>
      <c r="H17" s="34"/>
      <c r="I17" s="34"/>
      <c r="J17" s="34"/>
      <c r="K17" s="34"/>
      <c r="L17" s="34"/>
      <c r="M17" s="145">
        <f>SUM(M19,M30,M37,M86,M94)</f>
        <v>0</v>
      </c>
      <c r="N17" s="51">
        <f>SUM(N19:N84)</f>
        <v>0</v>
      </c>
      <c r="O17" s="145">
        <f>SUM(O19,O37,O30)</f>
        <v>0</v>
      </c>
      <c r="P17" s="51">
        <f>SUM(P19:P84)</f>
        <v>0</v>
      </c>
      <c r="Q17" s="145">
        <f>SUM(Q19,Q37,Q30)</f>
        <v>0</v>
      </c>
      <c r="R17" s="56">
        <f>SUM(R19:R84)</f>
        <v>0</v>
      </c>
      <c r="S17" s="56">
        <f>SUM(S19:S84)</f>
        <v>0</v>
      </c>
      <c r="T17" s="595"/>
      <c r="U17" s="933"/>
      <c r="W17" t="s">
        <v>91</v>
      </c>
      <c r="X17" t="s">
        <v>98</v>
      </c>
      <c r="Y17" t="s">
        <v>103</v>
      </c>
      <c r="Z17" t="s">
        <v>80</v>
      </c>
      <c r="AA17" s="21" t="s">
        <v>87</v>
      </c>
      <c r="AB17" s="21" t="s">
        <v>93</v>
      </c>
      <c r="AE17" s="21" t="s">
        <v>102</v>
      </c>
      <c r="AF17" s="41" t="s">
        <v>105</v>
      </c>
      <c r="AG17" s="41" t="s">
        <v>109</v>
      </c>
      <c r="AH17" s="41" t="s">
        <v>93</v>
      </c>
      <c r="AI17" s="41" t="s">
        <v>93</v>
      </c>
      <c r="AJ17" s="41" t="s">
        <v>119</v>
      </c>
      <c r="AK17" s="41" t="s">
        <v>124</v>
      </c>
      <c r="AL17" s="41" t="s">
        <v>130</v>
      </c>
      <c r="AM17" s="41" t="s">
        <v>137</v>
      </c>
      <c r="AN17" s="41" t="s">
        <v>143</v>
      </c>
      <c r="AO17" s="41" t="s">
        <v>147</v>
      </c>
      <c r="AP17" s="12"/>
      <c r="AQ17" s="12"/>
      <c r="AR17" s="12"/>
      <c r="AS17" s="41" t="s">
        <v>154</v>
      </c>
      <c r="AT17" s="41" t="s">
        <v>156</v>
      </c>
    </row>
    <row r="18" spans="1:46" ht="30" customHeight="1">
      <c r="B18" s="32"/>
      <c r="C18" s="35"/>
      <c r="D18" s="247" t="s">
        <v>84</v>
      </c>
      <c r="E18" s="36"/>
      <c r="F18" s="548"/>
      <c r="G18" s="548"/>
      <c r="H18" s="548"/>
      <c r="I18" s="548"/>
      <c r="J18" s="36"/>
      <c r="K18" s="36"/>
      <c r="L18" s="36"/>
      <c r="M18" s="146"/>
      <c r="N18" s="50"/>
      <c r="O18" s="147"/>
      <c r="P18" s="50"/>
      <c r="Q18" s="147"/>
      <c r="R18" s="57"/>
      <c r="S18" s="57"/>
      <c r="T18" s="596"/>
      <c r="U18" s="933"/>
      <c r="Y18" t="s">
        <v>107</v>
      </c>
      <c r="AA18" s="21" t="s">
        <v>88</v>
      </c>
      <c r="AB18" s="21" t="s">
        <v>81</v>
      </c>
      <c r="AE18" s="21"/>
      <c r="AF18" s="41" t="s">
        <v>106</v>
      </c>
      <c r="AG18" s="41" t="s">
        <v>106</v>
      </c>
      <c r="AH18" s="41" t="s">
        <v>94</v>
      </c>
      <c r="AI18" s="41" t="s">
        <v>94</v>
      </c>
      <c r="AJ18" s="41" t="s">
        <v>120</v>
      </c>
      <c r="AK18" s="41" t="s">
        <v>125</v>
      </c>
      <c r="AL18" s="41" t="s">
        <v>131</v>
      </c>
      <c r="AM18" s="41" t="s">
        <v>138</v>
      </c>
      <c r="AN18" s="41" t="s">
        <v>144</v>
      </c>
      <c r="AO18" s="41" t="s">
        <v>148</v>
      </c>
      <c r="AP18" s="12"/>
      <c r="AQ18" s="12"/>
      <c r="AR18" s="12"/>
      <c r="AS18" s="41"/>
      <c r="AT18" s="41"/>
    </row>
    <row r="19" spans="1:46" ht="27.75" customHeight="1">
      <c r="A19">
        <v>1</v>
      </c>
      <c r="B19" s="32"/>
      <c r="C19" s="35"/>
      <c r="D19" s="390" t="s">
        <v>411</v>
      </c>
      <c r="E19" s="232"/>
      <c r="F19" s="544"/>
      <c r="G19" s="649"/>
      <c r="H19" s="547"/>
      <c r="I19" s="602"/>
      <c r="J19" s="233"/>
      <c r="K19" s="233"/>
      <c r="L19" s="233"/>
      <c r="M19" s="1001">
        <f>ROUNDDOWN((SUM(I19:I28)),-3)/1000</f>
        <v>0</v>
      </c>
      <c r="N19" s="236" t="str">
        <f>IF(J19="○",I19,"")</f>
        <v/>
      </c>
      <c r="O19" s="1003">
        <f>ROUNDDOWN((SUM(N19:N28)),-3)/1000</f>
        <v>0</v>
      </c>
      <c r="P19" s="236" t="str">
        <f>IF(K19="○",I19,"")</f>
        <v/>
      </c>
      <c r="Q19" s="1003">
        <f>ROUNDDOWN((SUM(P19:P28)),-3)/1000</f>
        <v>0</v>
      </c>
      <c r="R19" s="58" t="str">
        <f>IF(L19="○",IF(J19="○",ROUNDDOWN(I19,-3)/1000,""),"")</f>
        <v/>
      </c>
      <c r="S19" s="588" t="str">
        <f>IF(L19="○",IF(K19="○",ROUNDDOWN((SUM(I19)),-3)/1000,""),"")</f>
        <v/>
      </c>
      <c r="T19" s="597"/>
      <c r="U19" s="933"/>
      <c r="Y19" t="s">
        <v>110</v>
      </c>
      <c r="AA19" s="21" t="s">
        <v>89</v>
      </c>
      <c r="AB19" s="21" t="s">
        <v>82</v>
      </c>
      <c r="AF19" s="41"/>
      <c r="AG19" s="41"/>
      <c r="AH19" s="41" t="s">
        <v>82</v>
      </c>
      <c r="AI19" s="41" t="s">
        <v>82</v>
      </c>
      <c r="AJ19" s="41" t="s">
        <v>121</v>
      </c>
      <c r="AK19" s="41" t="s">
        <v>126</v>
      </c>
      <c r="AL19" s="41" t="s">
        <v>132</v>
      </c>
      <c r="AM19" s="41" t="s">
        <v>139</v>
      </c>
      <c r="AN19" s="41"/>
      <c r="AO19" s="487" t="s">
        <v>517</v>
      </c>
      <c r="AP19" s="12"/>
      <c r="AQ19" s="12"/>
      <c r="AR19" s="12"/>
      <c r="AS19" s="12"/>
      <c r="AT19" s="12"/>
    </row>
    <row r="20" spans="1:46" ht="27.95" customHeight="1">
      <c r="A20">
        <v>2</v>
      </c>
      <c r="B20" s="32"/>
      <c r="C20" s="35"/>
      <c r="D20" s="391" t="str">
        <f>IF(E20="","",".")</f>
        <v/>
      </c>
      <c r="E20" s="234"/>
      <c r="F20" s="545"/>
      <c r="G20" s="650"/>
      <c r="H20" s="614"/>
      <c r="I20" s="603"/>
      <c r="J20" s="235"/>
      <c r="K20" s="235"/>
      <c r="L20" s="235"/>
      <c r="M20" s="1002"/>
      <c r="N20" s="236" t="str">
        <f t="shared" ref="N20:N28" si="0">IF(J20="○",I20,"")</f>
        <v/>
      </c>
      <c r="O20" s="1004"/>
      <c r="P20" s="236" t="str">
        <f t="shared" ref="P20:P28" si="1">IF(K20="○",I20,"")</f>
        <v/>
      </c>
      <c r="Q20" s="1004"/>
      <c r="R20" s="59" t="str">
        <f t="shared" ref="R20:R28" si="2">IF(L20="○",IF(J20="○",ROUNDDOWN(I20,-3)/1000,""),"")</f>
        <v/>
      </c>
      <c r="S20" s="589" t="str">
        <f t="shared" ref="S20:S28" si="3">IF(L20="○",IF(K20="○",ROUNDDOWN((SUM(I20)),-3)/1000,""),"")</f>
        <v/>
      </c>
      <c r="T20" s="597"/>
      <c r="U20" s="933"/>
      <c r="Y20" t="s">
        <v>113</v>
      </c>
      <c r="AA20" s="21"/>
      <c r="AB20" s="21"/>
      <c r="AH20" s="41" t="s">
        <v>111</v>
      </c>
      <c r="AI20" s="41" t="s">
        <v>114</v>
      </c>
      <c r="AJ20" s="41"/>
      <c r="AK20" s="41" t="s">
        <v>127</v>
      </c>
      <c r="AL20" s="41" t="s">
        <v>133</v>
      </c>
      <c r="AM20" s="41" t="s">
        <v>140</v>
      </c>
      <c r="AN20" s="12"/>
      <c r="AO20" s="41"/>
      <c r="AP20" s="12"/>
      <c r="AQ20" s="12"/>
      <c r="AR20" s="12"/>
      <c r="AS20" s="12"/>
      <c r="AT20" s="12"/>
    </row>
    <row r="21" spans="1:46" ht="27.95" customHeight="1">
      <c r="A21">
        <v>3</v>
      </c>
      <c r="B21" s="32"/>
      <c r="C21" s="35"/>
      <c r="D21" s="391" t="str">
        <f t="shared" ref="D21:D28" si="4">IF(E21="","",".")</f>
        <v/>
      </c>
      <c r="E21" s="234"/>
      <c r="F21" s="545"/>
      <c r="G21" s="650"/>
      <c r="H21" s="614"/>
      <c r="I21" s="603"/>
      <c r="J21" s="235"/>
      <c r="K21" s="235"/>
      <c r="L21" s="235"/>
      <c r="M21" s="1002"/>
      <c r="N21" s="236" t="str">
        <f t="shared" si="0"/>
        <v/>
      </c>
      <c r="O21" s="1004"/>
      <c r="P21" s="236" t="str">
        <f t="shared" si="1"/>
        <v/>
      </c>
      <c r="Q21" s="1004"/>
      <c r="R21" s="59" t="str">
        <f t="shared" si="2"/>
        <v/>
      </c>
      <c r="S21" s="589" t="str">
        <f t="shared" si="3"/>
        <v/>
      </c>
      <c r="T21" s="597"/>
      <c r="U21" s="933"/>
      <c r="Y21" t="s">
        <v>117</v>
      </c>
      <c r="AH21" s="41" t="s">
        <v>112</v>
      </c>
      <c r="AI21" s="41" t="s">
        <v>115</v>
      </c>
      <c r="AK21" s="41"/>
      <c r="AL21" s="41" t="s">
        <v>134</v>
      </c>
      <c r="AM21" s="41"/>
      <c r="AN21" s="12"/>
      <c r="AO21" s="12"/>
      <c r="AP21" s="12"/>
      <c r="AQ21" s="12"/>
      <c r="AR21" s="12"/>
      <c r="AS21" s="12"/>
      <c r="AT21" s="12"/>
    </row>
    <row r="22" spans="1:46" ht="27.95" customHeight="1">
      <c r="A22">
        <v>4</v>
      </c>
      <c r="B22" s="32"/>
      <c r="C22" s="35"/>
      <c r="D22" s="391" t="str">
        <f t="shared" si="4"/>
        <v/>
      </c>
      <c r="E22" s="234"/>
      <c r="F22" s="545"/>
      <c r="G22" s="650"/>
      <c r="H22" s="614"/>
      <c r="I22" s="603"/>
      <c r="J22" s="235"/>
      <c r="K22" s="235"/>
      <c r="L22" s="235" t="s">
        <v>66</v>
      </c>
      <c r="M22" s="1002"/>
      <c r="N22" s="236" t="str">
        <f t="shared" si="0"/>
        <v/>
      </c>
      <c r="O22" s="1004"/>
      <c r="P22" s="236" t="str">
        <f t="shared" si="1"/>
        <v/>
      </c>
      <c r="Q22" s="1004"/>
      <c r="R22" s="59" t="str">
        <f t="shared" si="2"/>
        <v/>
      </c>
      <c r="S22" s="589" t="str">
        <f t="shared" si="3"/>
        <v/>
      </c>
      <c r="T22" s="597"/>
      <c r="U22" s="933"/>
      <c r="Y22" t="s">
        <v>122</v>
      </c>
      <c r="AH22" s="41"/>
      <c r="AI22" s="41" t="s">
        <v>112</v>
      </c>
      <c r="AL22" s="41" t="s">
        <v>135</v>
      </c>
      <c r="AM22" s="12"/>
      <c r="AN22" s="12"/>
      <c r="AO22" s="12"/>
      <c r="AP22" s="12"/>
      <c r="AQ22" s="12"/>
      <c r="AR22" s="12"/>
      <c r="AS22" s="12"/>
      <c r="AT22" s="12"/>
    </row>
    <row r="23" spans="1:46" ht="27.95" customHeight="1">
      <c r="A23">
        <v>5</v>
      </c>
      <c r="B23" s="32"/>
      <c r="C23" s="35"/>
      <c r="D23" s="391" t="str">
        <f t="shared" si="4"/>
        <v/>
      </c>
      <c r="E23" s="234"/>
      <c r="F23" s="545"/>
      <c r="G23" s="650"/>
      <c r="H23" s="614"/>
      <c r="I23" s="603"/>
      <c r="J23" s="235"/>
      <c r="K23" s="235"/>
      <c r="L23" s="235"/>
      <c r="M23" s="1002"/>
      <c r="N23" s="236" t="str">
        <f t="shared" si="0"/>
        <v/>
      </c>
      <c r="O23" s="1004"/>
      <c r="P23" s="236" t="str">
        <f t="shared" si="1"/>
        <v/>
      </c>
      <c r="Q23" s="1004"/>
      <c r="R23" s="59" t="str">
        <f t="shared" si="2"/>
        <v/>
      </c>
      <c r="S23" s="589" t="str">
        <f t="shared" si="3"/>
        <v/>
      </c>
      <c r="T23" s="597"/>
      <c r="U23" s="933"/>
      <c r="Y23" t="s">
        <v>128</v>
      </c>
      <c r="AI23" s="41" t="s">
        <v>116</v>
      </c>
      <c r="AL23" s="41"/>
      <c r="AM23" s="12"/>
      <c r="AN23" s="12"/>
      <c r="AO23" s="12"/>
      <c r="AP23" s="12"/>
      <c r="AQ23" s="12"/>
      <c r="AR23" s="12"/>
      <c r="AS23" s="12"/>
      <c r="AT23" s="12"/>
    </row>
    <row r="24" spans="1:46" ht="27.95" customHeight="1">
      <c r="A24">
        <v>6</v>
      </c>
      <c r="B24" s="32"/>
      <c r="C24" s="35"/>
      <c r="D24" s="391" t="str">
        <f t="shared" si="4"/>
        <v/>
      </c>
      <c r="E24" s="234"/>
      <c r="F24" s="545"/>
      <c r="G24" s="650"/>
      <c r="H24" s="614"/>
      <c r="I24" s="603"/>
      <c r="J24" s="235"/>
      <c r="K24" s="235"/>
      <c r="L24" s="235"/>
      <c r="M24" s="1002"/>
      <c r="N24" s="236" t="str">
        <f t="shared" si="0"/>
        <v/>
      </c>
      <c r="O24" s="1004"/>
      <c r="P24" s="236" t="str">
        <f t="shared" si="1"/>
        <v/>
      </c>
      <c r="Q24" s="1004"/>
      <c r="R24" s="59" t="str">
        <f t="shared" si="2"/>
        <v/>
      </c>
      <c r="S24" s="589" t="str">
        <f t="shared" si="3"/>
        <v/>
      </c>
      <c r="T24" s="597"/>
      <c r="U24" s="933"/>
      <c r="Y24" t="s">
        <v>136</v>
      </c>
      <c r="AI24" s="41"/>
      <c r="AM24" s="12"/>
      <c r="AN24" s="12"/>
      <c r="AO24" s="12"/>
      <c r="AP24" s="12"/>
      <c r="AQ24" s="12"/>
      <c r="AR24" s="12"/>
      <c r="AS24" s="12"/>
      <c r="AT24" s="12"/>
    </row>
    <row r="25" spans="1:46" ht="27.95" customHeight="1">
      <c r="A25">
        <v>7</v>
      </c>
      <c r="B25" s="32"/>
      <c r="C25" s="35"/>
      <c r="D25" s="391" t="str">
        <f t="shared" si="4"/>
        <v/>
      </c>
      <c r="E25" s="234"/>
      <c r="F25" s="545"/>
      <c r="G25" s="650"/>
      <c r="H25" s="614"/>
      <c r="I25" s="603"/>
      <c r="J25" s="235"/>
      <c r="K25" s="235"/>
      <c r="L25" s="235"/>
      <c r="M25" s="1002"/>
      <c r="N25" s="236" t="str">
        <f t="shared" si="0"/>
        <v/>
      </c>
      <c r="O25" s="1004"/>
      <c r="P25" s="236" t="str">
        <f t="shared" si="1"/>
        <v/>
      </c>
      <c r="Q25" s="1004"/>
      <c r="R25" s="59" t="str">
        <f t="shared" si="2"/>
        <v/>
      </c>
      <c r="S25" s="589" t="str">
        <f t="shared" si="3"/>
        <v/>
      </c>
      <c r="T25" s="597"/>
      <c r="U25" s="933"/>
      <c r="Y25" t="s">
        <v>141</v>
      </c>
      <c r="AM25" s="12"/>
      <c r="AN25" s="12"/>
      <c r="AO25" s="12"/>
      <c r="AP25" s="12"/>
      <c r="AQ25" s="12"/>
      <c r="AR25" s="12"/>
      <c r="AS25" s="12"/>
      <c r="AT25" s="12"/>
    </row>
    <row r="26" spans="1:46" ht="27.95" customHeight="1">
      <c r="A26">
        <v>8</v>
      </c>
      <c r="B26" s="32"/>
      <c r="C26" s="35"/>
      <c r="D26" s="391" t="str">
        <f t="shared" si="4"/>
        <v/>
      </c>
      <c r="E26" s="234"/>
      <c r="F26" s="545"/>
      <c r="G26" s="650"/>
      <c r="H26" s="614"/>
      <c r="I26" s="603"/>
      <c r="J26" s="235"/>
      <c r="K26" s="235"/>
      <c r="L26" s="235"/>
      <c r="M26" s="1002"/>
      <c r="N26" s="236" t="str">
        <f t="shared" si="0"/>
        <v/>
      </c>
      <c r="O26" s="1004"/>
      <c r="P26" s="236" t="str">
        <f t="shared" si="1"/>
        <v/>
      </c>
      <c r="Q26" s="1004"/>
      <c r="R26" s="59" t="str">
        <f t="shared" si="2"/>
        <v/>
      </c>
      <c r="S26" s="589" t="str">
        <f t="shared" si="3"/>
        <v/>
      </c>
      <c r="T26" s="597"/>
      <c r="U26" s="933"/>
      <c r="Y26" t="s">
        <v>145</v>
      </c>
      <c r="AM26" s="12"/>
      <c r="AN26" s="12"/>
      <c r="AO26" s="12"/>
      <c r="AP26" s="12"/>
      <c r="AQ26" s="12"/>
      <c r="AR26" s="12"/>
      <c r="AS26" s="12"/>
      <c r="AT26" s="12"/>
    </row>
    <row r="27" spans="1:46" ht="27.95" customHeight="1">
      <c r="A27">
        <v>9</v>
      </c>
      <c r="B27" s="32"/>
      <c r="C27" s="35"/>
      <c r="D27" s="391" t="str">
        <f t="shared" si="4"/>
        <v/>
      </c>
      <c r="E27" s="234"/>
      <c r="F27" s="545"/>
      <c r="G27" s="650"/>
      <c r="H27" s="614"/>
      <c r="I27" s="603"/>
      <c r="J27" s="235" t="s">
        <v>66</v>
      </c>
      <c r="K27" s="235" t="s">
        <v>66</v>
      </c>
      <c r="L27" s="235" t="s">
        <v>66</v>
      </c>
      <c r="M27" s="1002"/>
      <c r="N27" s="236" t="str">
        <f t="shared" si="0"/>
        <v/>
      </c>
      <c r="O27" s="1004"/>
      <c r="P27" s="236" t="str">
        <f t="shared" si="1"/>
        <v/>
      </c>
      <c r="Q27" s="1004"/>
      <c r="R27" s="59" t="str">
        <f t="shared" si="2"/>
        <v/>
      </c>
      <c r="S27" s="589" t="str">
        <f t="shared" si="3"/>
        <v/>
      </c>
      <c r="T27" s="597"/>
      <c r="U27" s="933"/>
      <c r="Y27" t="s">
        <v>150</v>
      </c>
      <c r="AM27" s="12"/>
      <c r="AN27" s="12"/>
      <c r="AO27" s="12"/>
      <c r="AP27" s="12"/>
      <c r="AQ27" s="12"/>
      <c r="AR27" s="12"/>
      <c r="AS27" s="12"/>
      <c r="AT27" s="12"/>
    </row>
    <row r="28" spans="1:46" ht="27.95" customHeight="1">
      <c r="A28">
        <v>10</v>
      </c>
      <c r="B28" s="32"/>
      <c r="C28" s="35"/>
      <c r="D28" s="391" t="str">
        <f t="shared" si="4"/>
        <v/>
      </c>
      <c r="E28" s="237"/>
      <c r="F28" s="546"/>
      <c r="G28" s="651"/>
      <c r="H28" s="615"/>
      <c r="I28" s="604"/>
      <c r="J28" s="238" t="s">
        <v>66</v>
      </c>
      <c r="K28" s="238" t="s">
        <v>66</v>
      </c>
      <c r="L28" s="238" t="s">
        <v>66</v>
      </c>
      <c r="M28" s="1006"/>
      <c r="N28" s="236" t="str">
        <f t="shared" si="0"/>
        <v/>
      </c>
      <c r="O28" s="1005"/>
      <c r="P28" s="236" t="str">
        <f t="shared" si="1"/>
        <v/>
      </c>
      <c r="Q28" s="1005"/>
      <c r="R28" s="60" t="str">
        <f t="shared" si="2"/>
        <v/>
      </c>
      <c r="S28" s="590" t="str">
        <f t="shared" si="3"/>
        <v/>
      </c>
      <c r="T28" s="597"/>
      <c r="U28" s="933"/>
      <c r="Y28" t="s">
        <v>151</v>
      </c>
      <c r="AM28" s="12"/>
      <c r="AN28" s="12"/>
      <c r="AO28" s="12"/>
      <c r="AP28" s="12"/>
      <c r="AQ28" s="12"/>
      <c r="AR28" s="12"/>
      <c r="AS28" s="12"/>
      <c r="AT28" s="12"/>
    </row>
    <row r="29" spans="1:46" ht="30" customHeight="1">
      <c r="B29" s="32"/>
      <c r="C29" s="35"/>
      <c r="D29" s="247" t="s">
        <v>95</v>
      </c>
      <c r="E29" s="239"/>
      <c r="F29" s="239"/>
      <c r="G29" s="239"/>
      <c r="H29" s="239"/>
      <c r="I29" s="605"/>
      <c r="J29" s="239"/>
      <c r="K29" s="239"/>
      <c r="L29" s="239"/>
      <c r="M29" s="240"/>
      <c r="N29" s="241"/>
      <c r="O29" s="242"/>
      <c r="P29" s="241"/>
      <c r="Q29" s="242"/>
      <c r="R29" s="61"/>
      <c r="S29" s="61"/>
      <c r="T29" s="598"/>
      <c r="U29" s="1016" t="s">
        <v>531</v>
      </c>
      <c r="AM29" s="12"/>
      <c r="AN29" s="12"/>
      <c r="AO29" s="12"/>
      <c r="AP29" s="12"/>
      <c r="AQ29" s="12"/>
      <c r="AR29" s="12"/>
      <c r="AS29" s="12"/>
      <c r="AT29" s="12"/>
    </row>
    <row r="30" spans="1:46" ht="27.95" customHeight="1">
      <c r="A30">
        <v>11</v>
      </c>
      <c r="B30" s="32"/>
      <c r="C30" s="35"/>
      <c r="D30" s="390" t="s">
        <v>411</v>
      </c>
      <c r="E30" s="458" t="s">
        <v>96</v>
      </c>
      <c r="F30" s="542" t="s">
        <v>97</v>
      </c>
      <c r="G30" s="574"/>
      <c r="H30" s="574"/>
      <c r="I30" s="606">
        <f>スタッフ費内訳!I54-スタッフ費内訳!J54-スタッフ費内訳!K54</f>
        <v>0</v>
      </c>
      <c r="J30" s="243"/>
      <c r="K30" s="243"/>
      <c r="L30" s="233" t="s">
        <v>66</v>
      </c>
      <c r="M30" s="1001">
        <f>ROUNDDOWN((SUM(I30:I35)),-3)/1000</f>
        <v>0</v>
      </c>
      <c r="N30" s="236" t="str">
        <f>IF(J30="○",I30,"")</f>
        <v/>
      </c>
      <c r="O30" s="1003">
        <f>ROUNDDOWN((SUM(N30:N35)),-3)/1000</f>
        <v>0</v>
      </c>
      <c r="P30" s="236" t="str">
        <f t="shared" ref="P30:P34" si="5">IF(K30="○",I30,"")</f>
        <v/>
      </c>
      <c r="Q30" s="1003">
        <f>ROUNDDOWN((SUM(P30:P35)),-3)/1000</f>
        <v>0</v>
      </c>
      <c r="R30" s="58" t="str">
        <f>IF(L30="○",IF(J30="○",ROUNDDOWN((SUM(I30)),-3)/1000,""),"")</f>
        <v/>
      </c>
      <c r="S30" s="588" t="str">
        <f>IF(L30="○",IF(K30="○",ROUNDDOWN((SUM(I30)),-3)/1000,""),"")</f>
        <v/>
      </c>
      <c r="T30" s="597"/>
      <c r="U30" s="1016"/>
      <c r="W30" s="7" t="s">
        <v>83</v>
      </c>
      <c r="AM30" s="12"/>
      <c r="AN30" s="12"/>
      <c r="AO30" s="12"/>
      <c r="AP30" s="12"/>
      <c r="AQ30" s="12"/>
      <c r="AR30" s="12"/>
      <c r="AS30" s="12"/>
      <c r="AT30" s="12"/>
    </row>
    <row r="31" spans="1:46" ht="27.95" customHeight="1">
      <c r="A31">
        <v>12</v>
      </c>
      <c r="B31" s="32"/>
      <c r="C31" s="35"/>
      <c r="D31" s="390" t="s">
        <v>411</v>
      </c>
      <c r="E31" s="234" t="s">
        <v>96</v>
      </c>
      <c r="F31" s="543" t="s">
        <v>97</v>
      </c>
      <c r="G31" s="575"/>
      <c r="H31" s="575"/>
      <c r="I31" s="607">
        <f>スタッフ費内訳!J54</f>
        <v>0</v>
      </c>
      <c r="J31" s="244" t="s">
        <v>179</v>
      </c>
      <c r="K31" s="244"/>
      <c r="L31" s="235" t="s">
        <v>66</v>
      </c>
      <c r="M31" s="1002"/>
      <c r="N31" s="236">
        <f>IF(J31="○",I31,"")</f>
        <v>0</v>
      </c>
      <c r="O31" s="1004"/>
      <c r="P31" s="236" t="str">
        <f t="shared" si="5"/>
        <v/>
      </c>
      <c r="Q31" s="1004"/>
      <c r="R31" s="59" t="str">
        <f t="shared" ref="R31:R35" si="6">IF(L31="○",IF(J31="○",ROUNDDOWN((SUM(I31)),-3)/1000,""),"")</f>
        <v/>
      </c>
      <c r="S31" s="589" t="str">
        <f t="shared" ref="S31:S35" si="7">IF(L31="○",IF(K31="○",ROUNDDOWN((SUM(I31)),-3)/1000,""),"")</f>
        <v/>
      </c>
      <c r="T31" s="597"/>
      <c r="U31" s="485"/>
      <c r="AM31" s="12"/>
      <c r="AN31" s="12"/>
      <c r="AO31" s="12"/>
      <c r="AP31" s="12"/>
      <c r="AQ31" s="12"/>
      <c r="AR31" s="12"/>
      <c r="AS31" s="12"/>
      <c r="AT31" s="12"/>
    </row>
    <row r="32" spans="1:46" ht="27.95" customHeight="1">
      <c r="A32">
        <v>13</v>
      </c>
      <c r="B32" s="32"/>
      <c r="C32" s="35"/>
      <c r="D32" s="390" t="s">
        <v>411</v>
      </c>
      <c r="E32" s="234" t="s">
        <v>96</v>
      </c>
      <c r="F32" s="543" t="s">
        <v>97</v>
      </c>
      <c r="G32" s="575"/>
      <c r="H32" s="575"/>
      <c r="I32" s="607">
        <f>スタッフ費内訳!K54</f>
        <v>0</v>
      </c>
      <c r="J32" s="244"/>
      <c r="K32" s="244" t="s">
        <v>179</v>
      </c>
      <c r="L32" s="235" t="s">
        <v>66</v>
      </c>
      <c r="M32" s="1002"/>
      <c r="N32" s="236" t="str">
        <f t="shared" ref="N32:N35" si="8">IF(J32="○",I32,"")</f>
        <v/>
      </c>
      <c r="O32" s="1004"/>
      <c r="P32" s="236">
        <f>IF(K32="○",I32,"")</f>
        <v>0</v>
      </c>
      <c r="Q32" s="1004"/>
      <c r="R32" s="59" t="str">
        <f t="shared" si="6"/>
        <v/>
      </c>
      <c r="S32" s="589" t="str">
        <f t="shared" si="7"/>
        <v/>
      </c>
      <c r="T32" s="597"/>
      <c r="U32" s="485"/>
      <c r="AM32" s="12"/>
      <c r="AN32" s="12"/>
      <c r="AO32" s="12"/>
      <c r="AP32" s="12"/>
      <c r="AQ32" s="12"/>
      <c r="AR32" s="12"/>
      <c r="AS32" s="12"/>
      <c r="AT32" s="12"/>
    </row>
    <row r="33" spans="1:41" ht="27.95" customHeight="1">
      <c r="A33">
        <v>14</v>
      </c>
      <c r="B33" s="32"/>
      <c r="C33" s="35"/>
      <c r="D33" s="390" t="s">
        <v>411</v>
      </c>
      <c r="E33" s="234" t="s">
        <v>98</v>
      </c>
      <c r="F33" s="543" t="s">
        <v>97</v>
      </c>
      <c r="G33" s="575"/>
      <c r="H33" s="575"/>
      <c r="I33" s="607">
        <f>キャスト費内訳!I43-キャスト費内訳!J43-キャスト費内訳!K43</f>
        <v>0</v>
      </c>
      <c r="J33" s="244" t="s">
        <v>66</v>
      </c>
      <c r="K33" s="244" t="s">
        <v>66</v>
      </c>
      <c r="L33" s="235" t="s">
        <v>66</v>
      </c>
      <c r="M33" s="1002"/>
      <c r="N33" s="236" t="str">
        <f t="shared" si="8"/>
        <v/>
      </c>
      <c r="O33" s="1004"/>
      <c r="P33" s="236" t="str">
        <f t="shared" si="5"/>
        <v/>
      </c>
      <c r="Q33" s="1004"/>
      <c r="R33" s="59" t="str">
        <f t="shared" si="6"/>
        <v/>
      </c>
      <c r="S33" s="589" t="str">
        <f t="shared" si="7"/>
        <v/>
      </c>
      <c r="T33" s="597"/>
      <c r="U33" s="485"/>
      <c r="AO33" s="12"/>
    </row>
    <row r="34" spans="1:41" ht="27.95" customHeight="1">
      <c r="A34">
        <v>15</v>
      </c>
      <c r="B34" s="32"/>
      <c r="C34" s="35"/>
      <c r="D34" s="390" t="s">
        <v>411</v>
      </c>
      <c r="E34" s="234" t="s">
        <v>98</v>
      </c>
      <c r="F34" s="543" t="s">
        <v>97</v>
      </c>
      <c r="G34" s="575"/>
      <c r="H34" s="575"/>
      <c r="I34" s="607">
        <f>キャスト費内訳!J43</f>
        <v>0</v>
      </c>
      <c r="J34" s="244" t="s">
        <v>179</v>
      </c>
      <c r="K34" s="244" t="s">
        <v>66</v>
      </c>
      <c r="L34" s="235" t="s">
        <v>66</v>
      </c>
      <c r="M34" s="1002"/>
      <c r="N34" s="236">
        <f t="shared" si="8"/>
        <v>0</v>
      </c>
      <c r="O34" s="1004"/>
      <c r="P34" s="236" t="str">
        <f t="shared" si="5"/>
        <v/>
      </c>
      <c r="Q34" s="1004"/>
      <c r="R34" s="59" t="str">
        <f t="shared" si="6"/>
        <v/>
      </c>
      <c r="S34" s="589" t="str">
        <f t="shared" si="7"/>
        <v/>
      </c>
      <c r="T34" s="597"/>
      <c r="U34" s="485"/>
      <c r="AO34" s="12"/>
    </row>
    <row r="35" spans="1:41" ht="27.95" customHeight="1">
      <c r="A35">
        <v>16</v>
      </c>
      <c r="B35" s="32"/>
      <c r="C35" s="35"/>
      <c r="D35" s="390" t="s">
        <v>411</v>
      </c>
      <c r="E35" s="234" t="s">
        <v>98</v>
      </c>
      <c r="F35" s="578" t="s">
        <v>97</v>
      </c>
      <c r="G35" s="579"/>
      <c r="H35" s="579"/>
      <c r="I35" s="608">
        <f>キャスト費内訳!K43</f>
        <v>0</v>
      </c>
      <c r="J35" s="244"/>
      <c r="K35" s="244" t="s">
        <v>179</v>
      </c>
      <c r="L35" s="235" t="s">
        <v>66</v>
      </c>
      <c r="M35" s="1002"/>
      <c r="N35" s="236" t="str">
        <f t="shared" si="8"/>
        <v/>
      </c>
      <c r="O35" s="1004"/>
      <c r="P35" s="236">
        <f>IF(K35="○",I35,"")</f>
        <v>0</v>
      </c>
      <c r="Q35" s="1004"/>
      <c r="R35" s="60" t="str">
        <f t="shared" si="6"/>
        <v/>
      </c>
      <c r="S35" s="590" t="str">
        <f t="shared" si="7"/>
        <v/>
      </c>
      <c r="T35" s="597"/>
      <c r="U35" s="506"/>
    </row>
    <row r="36" spans="1:41" ht="30" customHeight="1">
      <c r="B36" s="32"/>
      <c r="C36" s="37"/>
      <c r="D36" s="247" t="s">
        <v>99</v>
      </c>
      <c r="E36" s="239"/>
      <c r="F36" s="239"/>
      <c r="G36" s="239"/>
      <c r="H36" s="239"/>
      <c r="I36" s="605"/>
      <c r="J36" s="239"/>
      <c r="K36" s="239"/>
      <c r="L36" s="239"/>
      <c r="M36" s="240"/>
      <c r="N36" s="241"/>
      <c r="O36" s="242"/>
      <c r="P36" s="241"/>
      <c r="Q36" s="242"/>
      <c r="R36" s="61" t="str">
        <f>IF(L44="○",IF(J44="○",ROUNDDOWN((SUM(I44)),-3)/1000,""),"")</f>
        <v/>
      </c>
      <c r="S36" s="61" t="str">
        <f>IF(L36="○",IF(K36="○",ROUNDDOWN((SUM(J36)),-3)/1000,""),"")</f>
        <v/>
      </c>
      <c r="T36" s="598"/>
      <c r="U36" s="506"/>
    </row>
    <row r="37" spans="1:41" ht="27.95" customHeight="1">
      <c r="A37">
        <v>17</v>
      </c>
      <c r="B37" s="32"/>
      <c r="C37" s="35"/>
      <c r="D37" s="390" t="s">
        <v>411</v>
      </c>
      <c r="E37" s="232"/>
      <c r="F37" s="544"/>
      <c r="G37" s="649"/>
      <c r="H37" s="547"/>
      <c r="I37" s="602"/>
      <c r="J37" s="233"/>
      <c r="K37" s="233"/>
      <c r="L37" s="233" t="s">
        <v>66</v>
      </c>
      <c r="M37" s="1001">
        <f>ROUNDDOWN((SUM(I37:I84)),-3)/1000</f>
        <v>0</v>
      </c>
      <c r="N37" s="236" t="str">
        <f>IF(J37="○",I37,"")</f>
        <v/>
      </c>
      <c r="O37" s="1003">
        <f>ROUNDDOWN((SUM(N37:N84)),-3)/1000</f>
        <v>0</v>
      </c>
      <c r="P37" s="236" t="str">
        <f>IF(K37="○",I37,"")</f>
        <v/>
      </c>
      <c r="Q37" s="1003">
        <f>ROUNDDOWN((SUM(P37:P84)),-3)/1000</f>
        <v>0</v>
      </c>
      <c r="R37" s="58" t="str">
        <f>IF(L37="○",IF(J37="○",ROUNDDOWN((SUM(I37)),-3)/1000,""),"")</f>
        <v/>
      </c>
      <c r="S37" s="588" t="str">
        <f>IF(L37="○",IF(K37="○",ROUNDDOWN((SUM(I37)),-3)/1000,""),"")</f>
        <v/>
      </c>
      <c r="T37" s="597"/>
      <c r="U37" s="506"/>
    </row>
    <row r="38" spans="1:41" ht="27.95" customHeight="1">
      <c r="A38">
        <v>18</v>
      </c>
      <c r="B38" s="32"/>
      <c r="C38" s="35"/>
      <c r="D38" s="391" t="str">
        <f>IF(E38="","",".")</f>
        <v/>
      </c>
      <c r="E38" s="234"/>
      <c r="F38" s="545"/>
      <c r="G38" s="650"/>
      <c r="H38" s="614"/>
      <c r="I38" s="603"/>
      <c r="J38" s="235"/>
      <c r="K38" s="235"/>
      <c r="L38" s="235" t="s">
        <v>66</v>
      </c>
      <c r="M38" s="1002"/>
      <c r="N38" s="236" t="str">
        <f t="shared" ref="N38:N84" si="9">IF(J38="○",I38,"")</f>
        <v/>
      </c>
      <c r="O38" s="1004"/>
      <c r="P38" s="236" t="str">
        <f t="shared" ref="P38:P84" si="10">IF(K38="○",I38,"")</f>
        <v/>
      </c>
      <c r="Q38" s="1004"/>
      <c r="R38" s="59" t="str">
        <f t="shared" ref="R38:R84" si="11">IF(L38="○",IF(J38="○",ROUNDDOWN((SUM(I38)),-3)/1000,""),"")</f>
        <v/>
      </c>
      <c r="S38" s="589" t="str">
        <f t="shared" ref="S38:S84" si="12">IF(L38="○",IF(K38="○",ROUNDDOWN((SUM(I38)),-3)/1000,""),"")</f>
        <v/>
      </c>
      <c r="T38" s="597"/>
      <c r="U38" s="506"/>
    </row>
    <row r="39" spans="1:41" ht="27.95" customHeight="1">
      <c r="A39">
        <v>19</v>
      </c>
      <c r="B39" s="32"/>
      <c r="C39" s="35"/>
      <c r="D39" s="391" t="str">
        <f t="shared" ref="D39:D84" si="13">IF(E39="","",".")</f>
        <v/>
      </c>
      <c r="E39" s="234"/>
      <c r="F39" s="545"/>
      <c r="G39" s="650"/>
      <c r="H39" s="614"/>
      <c r="I39" s="603"/>
      <c r="J39" s="235"/>
      <c r="K39" s="235"/>
      <c r="L39" s="235" t="s">
        <v>66</v>
      </c>
      <c r="M39" s="1002"/>
      <c r="N39" s="236" t="str">
        <f t="shared" si="9"/>
        <v/>
      </c>
      <c r="O39" s="1004"/>
      <c r="P39" s="236" t="str">
        <f t="shared" si="10"/>
        <v/>
      </c>
      <c r="Q39" s="1004"/>
      <c r="R39" s="59" t="str">
        <f t="shared" si="11"/>
        <v/>
      </c>
      <c r="S39" s="589" t="str">
        <f t="shared" si="12"/>
        <v/>
      </c>
      <c r="T39" s="597"/>
      <c r="U39" s="506"/>
    </row>
    <row r="40" spans="1:41" ht="27.95" customHeight="1">
      <c r="A40">
        <v>20</v>
      </c>
      <c r="B40" s="32"/>
      <c r="C40" s="35"/>
      <c r="D40" s="391"/>
      <c r="E40" s="234"/>
      <c r="F40" s="545"/>
      <c r="G40" s="650"/>
      <c r="H40" s="614"/>
      <c r="I40" s="603"/>
      <c r="J40" s="235"/>
      <c r="K40" s="235"/>
      <c r="L40" s="235" t="s">
        <v>66</v>
      </c>
      <c r="M40" s="1002"/>
      <c r="N40" s="236" t="str">
        <f t="shared" si="9"/>
        <v/>
      </c>
      <c r="O40" s="1004"/>
      <c r="P40" s="236" t="str">
        <f t="shared" si="10"/>
        <v/>
      </c>
      <c r="Q40" s="1004"/>
      <c r="R40" s="59" t="str">
        <f t="shared" si="11"/>
        <v/>
      </c>
      <c r="S40" s="589" t="str">
        <f t="shared" si="12"/>
        <v/>
      </c>
      <c r="T40" s="597"/>
      <c r="U40" s="506"/>
    </row>
    <row r="41" spans="1:41" ht="27.95" customHeight="1">
      <c r="A41">
        <v>21</v>
      </c>
      <c r="B41" s="32"/>
      <c r="C41" s="35"/>
      <c r="D41" s="391" t="str">
        <f t="shared" si="13"/>
        <v/>
      </c>
      <c r="E41" s="234"/>
      <c r="F41" s="545"/>
      <c r="G41" s="650"/>
      <c r="H41" s="614"/>
      <c r="I41" s="603"/>
      <c r="J41" s="235"/>
      <c r="K41" s="235"/>
      <c r="L41" s="235" t="s">
        <v>66</v>
      </c>
      <c r="M41" s="1002"/>
      <c r="N41" s="236" t="str">
        <f t="shared" si="9"/>
        <v/>
      </c>
      <c r="O41" s="1004"/>
      <c r="P41" s="236" t="str">
        <f t="shared" si="10"/>
        <v/>
      </c>
      <c r="Q41" s="1004"/>
      <c r="R41" s="59" t="str">
        <f t="shared" si="11"/>
        <v/>
      </c>
      <c r="S41" s="589" t="str">
        <f t="shared" si="12"/>
        <v/>
      </c>
      <c r="T41" s="597"/>
      <c r="U41" s="506"/>
    </row>
    <row r="42" spans="1:41" ht="27.95" customHeight="1">
      <c r="A42">
        <v>22</v>
      </c>
      <c r="B42" s="32"/>
      <c r="C42" s="35"/>
      <c r="D42" s="391" t="str">
        <f t="shared" si="13"/>
        <v/>
      </c>
      <c r="E42" s="234"/>
      <c r="F42" s="545"/>
      <c r="G42" s="650"/>
      <c r="H42" s="614"/>
      <c r="I42" s="603"/>
      <c r="J42" s="235"/>
      <c r="K42" s="235"/>
      <c r="L42" s="235" t="s">
        <v>66</v>
      </c>
      <c r="M42" s="1002"/>
      <c r="N42" s="236" t="str">
        <f t="shared" si="9"/>
        <v/>
      </c>
      <c r="O42" s="1004"/>
      <c r="P42" s="236" t="str">
        <f t="shared" si="10"/>
        <v/>
      </c>
      <c r="Q42" s="1004"/>
      <c r="R42" s="59" t="str">
        <f t="shared" si="11"/>
        <v/>
      </c>
      <c r="S42" s="589" t="str">
        <f t="shared" si="12"/>
        <v/>
      </c>
      <c r="T42" s="597"/>
      <c r="U42" s="506"/>
    </row>
    <row r="43" spans="1:41" ht="27.95" customHeight="1">
      <c r="A43">
        <v>23</v>
      </c>
      <c r="B43" s="32"/>
      <c r="C43" s="35"/>
      <c r="D43" s="391" t="str">
        <f t="shared" si="13"/>
        <v/>
      </c>
      <c r="E43" s="234"/>
      <c r="F43" s="545"/>
      <c r="G43" s="650"/>
      <c r="H43" s="614"/>
      <c r="I43" s="603"/>
      <c r="J43" s="235"/>
      <c r="K43" s="235"/>
      <c r="L43" s="235" t="s">
        <v>66</v>
      </c>
      <c r="M43" s="1002"/>
      <c r="N43" s="236" t="str">
        <f t="shared" si="9"/>
        <v/>
      </c>
      <c r="O43" s="1004"/>
      <c r="P43" s="236" t="str">
        <f t="shared" si="10"/>
        <v/>
      </c>
      <c r="Q43" s="1004"/>
      <c r="R43" s="59" t="str">
        <f t="shared" si="11"/>
        <v/>
      </c>
      <c r="S43" s="589" t="str">
        <f t="shared" si="12"/>
        <v/>
      </c>
      <c r="T43" s="597"/>
      <c r="U43" s="506"/>
    </row>
    <row r="44" spans="1:41" ht="27.95" customHeight="1">
      <c r="A44">
        <v>24</v>
      </c>
      <c r="B44" s="32"/>
      <c r="C44" s="35"/>
      <c r="D44" s="391" t="str">
        <f t="shared" si="13"/>
        <v/>
      </c>
      <c r="E44" s="234"/>
      <c r="F44" s="545"/>
      <c r="G44" s="650"/>
      <c r="H44" s="614"/>
      <c r="I44" s="603"/>
      <c r="J44" s="235"/>
      <c r="K44" s="235"/>
      <c r="L44" s="235" t="s">
        <v>66</v>
      </c>
      <c r="M44" s="1002"/>
      <c r="N44" s="236" t="str">
        <f t="shared" si="9"/>
        <v/>
      </c>
      <c r="O44" s="1004"/>
      <c r="P44" s="236" t="str">
        <f t="shared" si="10"/>
        <v/>
      </c>
      <c r="Q44" s="1004"/>
      <c r="R44" s="59" t="str">
        <f t="shared" si="11"/>
        <v/>
      </c>
      <c r="S44" s="589" t="str">
        <f t="shared" si="12"/>
        <v/>
      </c>
      <c r="T44" s="597"/>
      <c r="U44" s="506"/>
    </row>
    <row r="45" spans="1:41" ht="27.95" customHeight="1">
      <c r="A45">
        <v>25</v>
      </c>
      <c r="B45" s="32"/>
      <c r="C45" s="35"/>
      <c r="D45" s="391" t="str">
        <f t="shared" si="13"/>
        <v/>
      </c>
      <c r="E45" s="234"/>
      <c r="F45" s="545"/>
      <c r="G45" s="650"/>
      <c r="H45" s="614"/>
      <c r="I45" s="603"/>
      <c r="J45" s="235"/>
      <c r="K45" s="235"/>
      <c r="L45" s="235" t="s">
        <v>66</v>
      </c>
      <c r="M45" s="1002"/>
      <c r="N45" s="236" t="str">
        <f t="shared" si="9"/>
        <v/>
      </c>
      <c r="O45" s="1004"/>
      <c r="P45" s="236" t="str">
        <f t="shared" si="10"/>
        <v/>
      </c>
      <c r="Q45" s="1004"/>
      <c r="R45" s="59" t="str">
        <f t="shared" si="11"/>
        <v/>
      </c>
      <c r="S45" s="589" t="str">
        <f t="shared" si="12"/>
        <v/>
      </c>
      <c r="T45" s="597"/>
      <c r="U45" s="506"/>
    </row>
    <row r="46" spans="1:41" ht="27.95" customHeight="1">
      <c r="A46">
        <v>26</v>
      </c>
      <c r="B46" s="32"/>
      <c r="C46" s="35"/>
      <c r="D46" s="391" t="str">
        <f t="shared" si="13"/>
        <v/>
      </c>
      <c r="E46" s="234"/>
      <c r="F46" s="543"/>
      <c r="G46" s="650"/>
      <c r="H46" s="614"/>
      <c r="I46" s="603"/>
      <c r="J46" s="235"/>
      <c r="K46" s="235"/>
      <c r="L46" s="235" t="s">
        <v>66</v>
      </c>
      <c r="M46" s="1002"/>
      <c r="N46" s="236" t="str">
        <f t="shared" si="9"/>
        <v/>
      </c>
      <c r="O46" s="1004"/>
      <c r="P46" s="236" t="str">
        <f t="shared" si="10"/>
        <v/>
      </c>
      <c r="Q46" s="1004"/>
      <c r="R46" s="59" t="str">
        <f t="shared" si="11"/>
        <v/>
      </c>
      <c r="S46" s="589" t="str">
        <f t="shared" si="12"/>
        <v/>
      </c>
      <c r="T46" s="597"/>
      <c r="U46" s="506"/>
    </row>
    <row r="47" spans="1:41" ht="27.95" customHeight="1">
      <c r="A47">
        <v>27</v>
      </c>
      <c r="B47" s="32"/>
      <c r="C47" s="35"/>
      <c r="D47" s="391" t="str">
        <f t="shared" si="13"/>
        <v/>
      </c>
      <c r="E47" s="234"/>
      <c r="F47" s="543"/>
      <c r="G47" s="650"/>
      <c r="H47" s="614"/>
      <c r="I47" s="603"/>
      <c r="J47" s="235"/>
      <c r="K47" s="235"/>
      <c r="L47" s="235" t="s">
        <v>66</v>
      </c>
      <c r="M47" s="1002"/>
      <c r="N47" s="236" t="str">
        <f t="shared" si="9"/>
        <v/>
      </c>
      <c r="O47" s="1004"/>
      <c r="P47" s="236" t="str">
        <f t="shared" si="10"/>
        <v/>
      </c>
      <c r="Q47" s="1004"/>
      <c r="R47" s="59" t="str">
        <f t="shared" si="11"/>
        <v/>
      </c>
      <c r="S47" s="589" t="str">
        <f t="shared" si="12"/>
        <v/>
      </c>
      <c r="T47" s="597"/>
      <c r="U47" s="506"/>
    </row>
    <row r="48" spans="1:41" ht="27.95" customHeight="1">
      <c r="A48">
        <v>28</v>
      </c>
      <c r="B48" s="32"/>
      <c r="C48" s="35"/>
      <c r="D48" s="391" t="str">
        <f t="shared" si="13"/>
        <v/>
      </c>
      <c r="E48" s="234"/>
      <c r="F48" s="543"/>
      <c r="G48" s="650"/>
      <c r="H48" s="614"/>
      <c r="I48" s="603"/>
      <c r="J48" s="235"/>
      <c r="K48" s="235"/>
      <c r="L48" s="235" t="s">
        <v>66</v>
      </c>
      <c r="M48" s="1002"/>
      <c r="N48" s="236" t="str">
        <f t="shared" si="9"/>
        <v/>
      </c>
      <c r="O48" s="1004"/>
      <c r="P48" s="236" t="str">
        <f t="shared" si="10"/>
        <v/>
      </c>
      <c r="Q48" s="1004"/>
      <c r="R48" s="59" t="str">
        <f t="shared" si="11"/>
        <v/>
      </c>
      <c r="S48" s="589" t="str">
        <f t="shared" si="12"/>
        <v/>
      </c>
      <c r="T48" s="597"/>
      <c r="U48" s="506"/>
    </row>
    <row r="49" spans="1:21" ht="27.95" customHeight="1">
      <c r="A49">
        <v>29</v>
      </c>
      <c r="B49" s="32"/>
      <c r="C49" s="35"/>
      <c r="D49" s="391" t="str">
        <f t="shared" si="13"/>
        <v/>
      </c>
      <c r="E49" s="234"/>
      <c r="F49" s="543"/>
      <c r="G49" s="650"/>
      <c r="H49" s="614"/>
      <c r="I49" s="603"/>
      <c r="J49" s="235"/>
      <c r="K49" s="235"/>
      <c r="L49" s="235" t="s">
        <v>66</v>
      </c>
      <c r="M49" s="1002"/>
      <c r="N49" s="236" t="str">
        <f t="shared" si="9"/>
        <v/>
      </c>
      <c r="O49" s="1004"/>
      <c r="P49" s="236" t="str">
        <f t="shared" si="10"/>
        <v/>
      </c>
      <c r="Q49" s="1004"/>
      <c r="R49" s="59" t="str">
        <f t="shared" si="11"/>
        <v/>
      </c>
      <c r="S49" s="589" t="str">
        <f t="shared" si="12"/>
        <v/>
      </c>
      <c r="T49" s="597"/>
      <c r="U49" s="506"/>
    </row>
    <row r="50" spans="1:21" ht="27.95" customHeight="1">
      <c r="A50">
        <v>30</v>
      </c>
      <c r="B50" s="32"/>
      <c r="C50" s="35"/>
      <c r="D50" s="391" t="str">
        <f t="shared" si="13"/>
        <v/>
      </c>
      <c r="E50" s="234"/>
      <c r="F50" s="543"/>
      <c r="G50" s="650"/>
      <c r="H50" s="614"/>
      <c r="I50" s="603"/>
      <c r="J50" s="235"/>
      <c r="K50" s="235"/>
      <c r="L50" s="235" t="s">
        <v>66</v>
      </c>
      <c r="M50" s="1002"/>
      <c r="N50" s="236" t="str">
        <f t="shared" si="9"/>
        <v/>
      </c>
      <c r="O50" s="1004"/>
      <c r="P50" s="236" t="str">
        <f t="shared" si="10"/>
        <v/>
      </c>
      <c r="Q50" s="1004"/>
      <c r="R50" s="59" t="str">
        <f t="shared" si="11"/>
        <v/>
      </c>
      <c r="S50" s="589" t="str">
        <f t="shared" si="12"/>
        <v/>
      </c>
      <c r="T50" s="597"/>
      <c r="U50" s="506"/>
    </row>
    <row r="51" spans="1:21" ht="27.95" customHeight="1">
      <c r="A51">
        <v>31</v>
      </c>
      <c r="B51" s="32"/>
      <c r="C51" s="35"/>
      <c r="D51" s="391" t="str">
        <f t="shared" si="13"/>
        <v/>
      </c>
      <c r="E51" s="234"/>
      <c r="F51" s="543"/>
      <c r="G51" s="650"/>
      <c r="H51" s="614"/>
      <c r="I51" s="603"/>
      <c r="J51" s="235"/>
      <c r="K51" s="235"/>
      <c r="L51" s="235" t="s">
        <v>66</v>
      </c>
      <c r="M51" s="1002"/>
      <c r="N51" s="236" t="str">
        <f t="shared" si="9"/>
        <v/>
      </c>
      <c r="O51" s="1004"/>
      <c r="P51" s="236" t="str">
        <f t="shared" si="10"/>
        <v/>
      </c>
      <c r="Q51" s="1004"/>
      <c r="R51" s="59" t="str">
        <f t="shared" si="11"/>
        <v/>
      </c>
      <c r="S51" s="589" t="str">
        <f t="shared" si="12"/>
        <v/>
      </c>
      <c r="T51" s="597"/>
      <c r="U51" s="506"/>
    </row>
    <row r="52" spans="1:21" ht="27.95" customHeight="1">
      <c r="A52">
        <v>32</v>
      </c>
      <c r="B52" s="32"/>
      <c r="C52" s="35"/>
      <c r="D52" s="391" t="str">
        <f t="shared" si="13"/>
        <v/>
      </c>
      <c r="E52" s="234"/>
      <c r="F52" s="543"/>
      <c r="G52" s="650"/>
      <c r="H52" s="614"/>
      <c r="I52" s="603"/>
      <c r="J52" s="235"/>
      <c r="K52" s="235"/>
      <c r="L52" s="235" t="s">
        <v>66</v>
      </c>
      <c r="M52" s="1002"/>
      <c r="N52" s="236" t="str">
        <f t="shared" si="9"/>
        <v/>
      </c>
      <c r="O52" s="1004"/>
      <c r="P52" s="236" t="str">
        <f t="shared" si="10"/>
        <v/>
      </c>
      <c r="Q52" s="1004"/>
      <c r="R52" s="59" t="str">
        <f t="shared" si="11"/>
        <v/>
      </c>
      <c r="S52" s="589" t="str">
        <f t="shared" si="12"/>
        <v/>
      </c>
      <c r="T52" s="597"/>
      <c r="U52" s="506"/>
    </row>
    <row r="53" spans="1:21" ht="27.95" customHeight="1">
      <c r="A53">
        <v>33</v>
      </c>
      <c r="B53" s="32"/>
      <c r="C53" s="35"/>
      <c r="D53" s="391" t="str">
        <f t="shared" si="13"/>
        <v/>
      </c>
      <c r="E53" s="234"/>
      <c r="F53" s="543"/>
      <c r="G53" s="650"/>
      <c r="H53" s="614"/>
      <c r="I53" s="603"/>
      <c r="J53" s="235"/>
      <c r="K53" s="235"/>
      <c r="L53" s="235" t="s">
        <v>66</v>
      </c>
      <c r="M53" s="1002"/>
      <c r="N53" s="236" t="str">
        <f t="shared" si="9"/>
        <v/>
      </c>
      <c r="O53" s="1004"/>
      <c r="P53" s="236" t="str">
        <f t="shared" si="10"/>
        <v/>
      </c>
      <c r="Q53" s="1004"/>
      <c r="R53" s="59" t="str">
        <f t="shared" si="11"/>
        <v/>
      </c>
      <c r="S53" s="589" t="str">
        <f t="shared" si="12"/>
        <v/>
      </c>
      <c r="T53" s="597"/>
      <c r="U53" s="506"/>
    </row>
    <row r="54" spans="1:21" ht="27.95" customHeight="1">
      <c r="A54">
        <v>34</v>
      </c>
      <c r="B54" s="32"/>
      <c r="C54" s="35"/>
      <c r="D54" s="391" t="str">
        <f t="shared" si="13"/>
        <v/>
      </c>
      <c r="E54" s="234"/>
      <c r="F54" s="543"/>
      <c r="G54" s="650"/>
      <c r="H54" s="614"/>
      <c r="I54" s="603"/>
      <c r="J54" s="235"/>
      <c r="K54" s="235"/>
      <c r="L54" s="235" t="s">
        <v>66</v>
      </c>
      <c r="M54" s="1002"/>
      <c r="N54" s="236" t="str">
        <f t="shared" si="9"/>
        <v/>
      </c>
      <c r="O54" s="1004"/>
      <c r="P54" s="236" t="str">
        <f t="shared" si="10"/>
        <v/>
      </c>
      <c r="Q54" s="1004"/>
      <c r="R54" s="59" t="str">
        <f t="shared" si="11"/>
        <v/>
      </c>
      <c r="S54" s="589" t="str">
        <f t="shared" si="12"/>
        <v/>
      </c>
      <c r="T54" s="597"/>
      <c r="U54" s="506"/>
    </row>
    <row r="55" spans="1:21" ht="27.95" customHeight="1">
      <c r="A55">
        <v>35</v>
      </c>
      <c r="B55" s="32"/>
      <c r="C55" s="35"/>
      <c r="D55" s="391" t="str">
        <f t="shared" si="13"/>
        <v/>
      </c>
      <c r="E55" s="234"/>
      <c r="F55" s="543"/>
      <c r="G55" s="650"/>
      <c r="H55" s="614"/>
      <c r="I55" s="603"/>
      <c r="J55" s="235"/>
      <c r="K55" s="235"/>
      <c r="L55" s="235" t="s">
        <v>66</v>
      </c>
      <c r="M55" s="1002"/>
      <c r="N55" s="236" t="str">
        <f t="shared" si="9"/>
        <v/>
      </c>
      <c r="O55" s="1004"/>
      <c r="P55" s="236" t="str">
        <f t="shared" si="10"/>
        <v/>
      </c>
      <c r="Q55" s="1004"/>
      <c r="R55" s="59" t="str">
        <f t="shared" si="11"/>
        <v/>
      </c>
      <c r="S55" s="589" t="str">
        <f t="shared" si="12"/>
        <v/>
      </c>
      <c r="T55" s="597"/>
      <c r="U55" s="506"/>
    </row>
    <row r="56" spans="1:21" ht="27.95" customHeight="1">
      <c r="A56">
        <v>36</v>
      </c>
      <c r="B56" s="32"/>
      <c r="C56" s="35"/>
      <c r="D56" s="391" t="str">
        <f t="shared" si="13"/>
        <v/>
      </c>
      <c r="E56" s="234"/>
      <c r="F56" s="543"/>
      <c r="G56" s="650"/>
      <c r="H56" s="614"/>
      <c r="I56" s="603"/>
      <c r="J56" s="235"/>
      <c r="K56" s="235"/>
      <c r="L56" s="235" t="s">
        <v>66</v>
      </c>
      <c r="M56" s="1002"/>
      <c r="N56" s="236" t="str">
        <f t="shared" si="9"/>
        <v/>
      </c>
      <c r="O56" s="1004"/>
      <c r="P56" s="236" t="str">
        <f t="shared" si="10"/>
        <v/>
      </c>
      <c r="Q56" s="1004"/>
      <c r="R56" s="59" t="str">
        <f t="shared" si="11"/>
        <v/>
      </c>
      <c r="S56" s="589" t="str">
        <f t="shared" si="12"/>
        <v/>
      </c>
      <c r="T56" s="597"/>
      <c r="U56" s="506"/>
    </row>
    <row r="57" spans="1:21" ht="27.95" customHeight="1">
      <c r="A57">
        <v>37</v>
      </c>
      <c r="B57" s="32"/>
      <c r="C57" s="35"/>
      <c r="D57" s="391" t="str">
        <f t="shared" si="13"/>
        <v/>
      </c>
      <c r="E57" s="234"/>
      <c r="F57" s="543"/>
      <c r="G57" s="650"/>
      <c r="H57" s="614"/>
      <c r="I57" s="603"/>
      <c r="J57" s="235"/>
      <c r="K57" s="235"/>
      <c r="L57" s="235" t="s">
        <v>66</v>
      </c>
      <c r="M57" s="1002"/>
      <c r="N57" s="236" t="str">
        <f t="shared" si="9"/>
        <v/>
      </c>
      <c r="O57" s="1004"/>
      <c r="P57" s="236" t="str">
        <f t="shared" si="10"/>
        <v/>
      </c>
      <c r="Q57" s="1004"/>
      <c r="R57" s="59" t="str">
        <f t="shared" si="11"/>
        <v/>
      </c>
      <c r="S57" s="589" t="str">
        <f t="shared" si="12"/>
        <v/>
      </c>
      <c r="T57" s="597"/>
      <c r="U57" s="506"/>
    </row>
    <row r="58" spans="1:21" ht="27.95" customHeight="1">
      <c r="A58">
        <v>38</v>
      </c>
      <c r="B58" s="32"/>
      <c r="C58" s="35"/>
      <c r="D58" s="391" t="str">
        <f t="shared" si="13"/>
        <v/>
      </c>
      <c r="E58" s="234"/>
      <c r="F58" s="543"/>
      <c r="G58" s="650"/>
      <c r="H58" s="614"/>
      <c r="I58" s="603"/>
      <c r="J58" s="235"/>
      <c r="K58" s="235"/>
      <c r="L58" s="235" t="s">
        <v>66</v>
      </c>
      <c r="M58" s="1002"/>
      <c r="N58" s="236" t="str">
        <f t="shared" si="9"/>
        <v/>
      </c>
      <c r="O58" s="1004"/>
      <c r="P58" s="236" t="str">
        <f t="shared" si="10"/>
        <v/>
      </c>
      <c r="Q58" s="1004"/>
      <c r="R58" s="59" t="str">
        <f t="shared" si="11"/>
        <v/>
      </c>
      <c r="S58" s="589" t="str">
        <f t="shared" si="12"/>
        <v/>
      </c>
      <c r="T58" s="597"/>
      <c r="U58" s="506"/>
    </row>
    <row r="59" spans="1:21" ht="27.95" customHeight="1">
      <c r="A59">
        <v>39</v>
      </c>
      <c r="B59" s="32"/>
      <c r="C59" s="35"/>
      <c r="D59" s="391" t="str">
        <f t="shared" si="13"/>
        <v/>
      </c>
      <c r="E59" s="234"/>
      <c r="F59" s="543"/>
      <c r="G59" s="650"/>
      <c r="H59" s="614"/>
      <c r="I59" s="603"/>
      <c r="J59" s="235"/>
      <c r="K59" s="235"/>
      <c r="L59" s="235" t="s">
        <v>66</v>
      </c>
      <c r="M59" s="1002"/>
      <c r="N59" s="236" t="str">
        <f t="shared" si="9"/>
        <v/>
      </c>
      <c r="O59" s="1004"/>
      <c r="P59" s="236" t="str">
        <f t="shared" si="10"/>
        <v/>
      </c>
      <c r="Q59" s="1004"/>
      <c r="R59" s="59" t="str">
        <f t="shared" si="11"/>
        <v/>
      </c>
      <c r="S59" s="589" t="str">
        <f t="shared" si="12"/>
        <v/>
      </c>
      <c r="T59" s="597"/>
      <c r="U59" s="506"/>
    </row>
    <row r="60" spans="1:21" ht="27.95" customHeight="1">
      <c r="A60">
        <v>40</v>
      </c>
      <c r="B60" s="32"/>
      <c r="C60" s="35"/>
      <c r="D60" s="391" t="str">
        <f t="shared" si="13"/>
        <v/>
      </c>
      <c r="E60" s="234"/>
      <c r="F60" s="543"/>
      <c r="G60" s="650"/>
      <c r="H60" s="614"/>
      <c r="I60" s="603"/>
      <c r="J60" s="235"/>
      <c r="K60" s="235"/>
      <c r="L60" s="235" t="s">
        <v>66</v>
      </c>
      <c r="M60" s="1002"/>
      <c r="N60" s="236" t="str">
        <f t="shared" si="9"/>
        <v/>
      </c>
      <c r="O60" s="1004"/>
      <c r="P60" s="236" t="str">
        <f t="shared" si="10"/>
        <v/>
      </c>
      <c r="Q60" s="1004"/>
      <c r="R60" s="59" t="str">
        <f t="shared" si="11"/>
        <v/>
      </c>
      <c r="S60" s="589" t="str">
        <f t="shared" si="12"/>
        <v/>
      </c>
      <c r="T60" s="597"/>
      <c r="U60" s="506"/>
    </row>
    <row r="61" spans="1:21" ht="27.95" customHeight="1">
      <c r="A61">
        <v>41</v>
      </c>
      <c r="B61" s="32"/>
      <c r="C61" s="35"/>
      <c r="D61" s="391" t="str">
        <f t="shared" si="13"/>
        <v/>
      </c>
      <c r="E61" s="234"/>
      <c r="F61" s="543"/>
      <c r="G61" s="650"/>
      <c r="H61" s="614"/>
      <c r="I61" s="603"/>
      <c r="J61" s="235"/>
      <c r="K61" s="235"/>
      <c r="L61" s="235" t="s">
        <v>66</v>
      </c>
      <c r="M61" s="1002"/>
      <c r="N61" s="236" t="str">
        <f t="shared" si="9"/>
        <v/>
      </c>
      <c r="O61" s="1004"/>
      <c r="P61" s="236" t="str">
        <f t="shared" si="10"/>
        <v/>
      </c>
      <c r="Q61" s="1004"/>
      <c r="R61" s="59" t="str">
        <f t="shared" si="11"/>
        <v/>
      </c>
      <c r="S61" s="589" t="str">
        <f t="shared" si="12"/>
        <v/>
      </c>
      <c r="T61" s="597"/>
      <c r="U61" s="506"/>
    </row>
    <row r="62" spans="1:21" ht="27.95" customHeight="1">
      <c r="A62">
        <v>42</v>
      </c>
      <c r="B62" s="32"/>
      <c r="C62" s="35"/>
      <c r="D62" s="391" t="str">
        <f t="shared" si="13"/>
        <v/>
      </c>
      <c r="E62" s="234"/>
      <c r="F62" s="543"/>
      <c r="G62" s="650"/>
      <c r="H62" s="614"/>
      <c r="I62" s="603"/>
      <c r="J62" s="235"/>
      <c r="K62" s="235"/>
      <c r="L62" s="235" t="s">
        <v>66</v>
      </c>
      <c r="M62" s="1002"/>
      <c r="N62" s="236" t="str">
        <f t="shared" si="9"/>
        <v/>
      </c>
      <c r="O62" s="1004"/>
      <c r="P62" s="236" t="str">
        <f t="shared" si="10"/>
        <v/>
      </c>
      <c r="Q62" s="1004"/>
      <c r="R62" s="59" t="str">
        <f t="shared" si="11"/>
        <v/>
      </c>
      <c r="S62" s="589" t="str">
        <f t="shared" si="12"/>
        <v/>
      </c>
      <c r="T62" s="597"/>
      <c r="U62" s="506"/>
    </row>
    <row r="63" spans="1:21" ht="27.95" customHeight="1">
      <c r="A63">
        <v>43</v>
      </c>
      <c r="B63" s="32"/>
      <c r="C63" s="35"/>
      <c r="D63" s="391" t="str">
        <f t="shared" si="13"/>
        <v/>
      </c>
      <c r="E63" s="234"/>
      <c r="F63" s="543"/>
      <c r="G63" s="650"/>
      <c r="H63" s="614"/>
      <c r="I63" s="603"/>
      <c r="J63" s="235"/>
      <c r="K63" s="235"/>
      <c r="L63" s="235" t="s">
        <v>66</v>
      </c>
      <c r="M63" s="1002"/>
      <c r="N63" s="236" t="str">
        <f t="shared" si="9"/>
        <v/>
      </c>
      <c r="O63" s="1004"/>
      <c r="P63" s="236" t="str">
        <f t="shared" si="10"/>
        <v/>
      </c>
      <c r="Q63" s="1004"/>
      <c r="R63" s="59" t="str">
        <f t="shared" si="11"/>
        <v/>
      </c>
      <c r="S63" s="589" t="str">
        <f t="shared" si="12"/>
        <v/>
      </c>
      <c r="T63" s="597"/>
      <c r="U63" s="506"/>
    </row>
    <row r="64" spans="1:21" ht="27.95" customHeight="1">
      <c r="A64">
        <v>44</v>
      </c>
      <c r="B64" s="32"/>
      <c r="C64" s="35"/>
      <c r="D64" s="391" t="str">
        <f t="shared" si="13"/>
        <v/>
      </c>
      <c r="E64" s="234"/>
      <c r="F64" s="543"/>
      <c r="G64" s="650"/>
      <c r="H64" s="614"/>
      <c r="I64" s="603"/>
      <c r="J64" s="235"/>
      <c r="K64" s="235"/>
      <c r="L64" s="235" t="s">
        <v>66</v>
      </c>
      <c r="M64" s="1002"/>
      <c r="N64" s="236" t="str">
        <f t="shared" si="9"/>
        <v/>
      </c>
      <c r="O64" s="1004"/>
      <c r="P64" s="236" t="str">
        <f t="shared" si="10"/>
        <v/>
      </c>
      <c r="Q64" s="1004"/>
      <c r="R64" s="59" t="str">
        <f t="shared" si="11"/>
        <v/>
      </c>
      <c r="S64" s="589" t="str">
        <f t="shared" si="12"/>
        <v/>
      </c>
      <c r="T64" s="597"/>
      <c r="U64" s="506"/>
    </row>
    <row r="65" spans="1:21" ht="27.95" customHeight="1">
      <c r="A65">
        <v>45</v>
      </c>
      <c r="B65" s="32"/>
      <c r="C65" s="35"/>
      <c r="D65" s="391" t="str">
        <f t="shared" si="13"/>
        <v/>
      </c>
      <c r="E65" s="234"/>
      <c r="F65" s="543"/>
      <c r="G65" s="650"/>
      <c r="H65" s="614"/>
      <c r="I65" s="603"/>
      <c r="J65" s="235"/>
      <c r="K65" s="235"/>
      <c r="L65" s="235" t="s">
        <v>66</v>
      </c>
      <c r="M65" s="1002"/>
      <c r="N65" s="236" t="str">
        <f t="shared" si="9"/>
        <v/>
      </c>
      <c r="O65" s="1004"/>
      <c r="P65" s="236" t="str">
        <f t="shared" si="10"/>
        <v/>
      </c>
      <c r="Q65" s="1004"/>
      <c r="R65" s="59" t="str">
        <f t="shared" si="11"/>
        <v/>
      </c>
      <c r="S65" s="589" t="str">
        <f t="shared" si="12"/>
        <v/>
      </c>
      <c r="T65" s="597"/>
      <c r="U65" s="506"/>
    </row>
    <row r="66" spans="1:21" ht="27.95" customHeight="1">
      <c r="A66">
        <v>46</v>
      </c>
      <c r="B66" s="32"/>
      <c r="C66" s="35"/>
      <c r="D66" s="391" t="str">
        <f t="shared" si="13"/>
        <v/>
      </c>
      <c r="E66" s="234"/>
      <c r="F66" s="543"/>
      <c r="G66" s="650"/>
      <c r="H66" s="614"/>
      <c r="I66" s="603"/>
      <c r="J66" s="235"/>
      <c r="K66" s="235"/>
      <c r="L66" s="235" t="s">
        <v>66</v>
      </c>
      <c r="M66" s="1002"/>
      <c r="N66" s="236" t="str">
        <f t="shared" si="9"/>
        <v/>
      </c>
      <c r="O66" s="1004"/>
      <c r="P66" s="236" t="str">
        <f t="shared" si="10"/>
        <v/>
      </c>
      <c r="Q66" s="1004"/>
      <c r="R66" s="59" t="str">
        <f t="shared" si="11"/>
        <v/>
      </c>
      <c r="S66" s="589" t="str">
        <f t="shared" si="12"/>
        <v/>
      </c>
      <c r="T66" s="597"/>
      <c r="U66" s="506"/>
    </row>
    <row r="67" spans="1:21" ht="27.95" customHeight="1">
      <c r="A67">
        <v>47</v>
      </c>
      <c r="B67" s="32"/>
      <c r="C67" s="35"/>
      <c r="D67" s="391" t="str">
        <f t="shared" si="13"/>
        <v/>
      </c>
      <c r="E67" s="234"/>
      <c r="F67" s="543"/>
      <c r="G67" s="650"/>
      <c r="H67" s="614"/>
      <c r="I67" s="603"/>
      <c r="J67" s="235"/>
      <c r="K67" s="235"/>
      <c r="L67" s="235" t="s">
        <v>66</v>
      </c>
      <c r="M67" s="1002"/>
      <c r="N67" s="236" t="str">
        <f t="shared" si="9"/>
        <v/>
      </c>
      <c r="O67" s="1004"/>
      <c r="P67" s="236" t="str">
        <f t="shared" si="10"/>
        <v/>
      </c>
      <c r="Q67" s="1004"/>
      <c r="R67" s="59" t="str">
        <f t="shared" si="11"/>
        <v/>
      </c>
      <c r="S67" s="589" t="str">
        <f t="shared" si="12"/>
        <v/>
      </c>
      <c r="T67" s="597"/>
      <c r="U67" s="506"/>
    </row>
    <row r="68" spans="1:21" ht="27.95" customHeight="1">
      <c r="A68">
        <v>48</v>
      </c>
      <c r="B68" s="32"/>
      <c r="C68" s="35"/>
      <c r="D68" s="391" t="str">
        <f t="shared" si="13"/>
        <v/>
      </c>
      <c r="E68" s="234"/>
      <c r="F68" s="543"/>
      <c r="G68" s="650"/>
      <c r="H68" s="614"/>
      <c r="I68" s="603"/>
      <c r="J68" s="235"/>
      <c r="K68" s="235"/>
      <c r="L68" s="235" t="s">
        <v>66</v>
      </c>
      <c r="M68" s="1002"/>
      <c r="N68" s="236" t="str">
        <f t="shared" si="9"/>
        <v/>
      </c>
      <c r="O68" s="1004"/>
      <c r="P68" s="236" t="str">
        <f t="shared" si="10"/>
        <v/>
      </c>
      <c r="Q68" s="1004"/>
      <c r="R68" s="59" t="str">
        <f t="shared" si="11"/>
        <v/>
      </c>
      <c r="S68" s="589" t="str">
        <f t="shared" si="12"/>
        <v/>
      </c>
      <c r="T68" s="597"/>
      <c r="U68" s="506"/>
    </row>
    <row r="69" spans="1:21" ht="27.95" customHeight="1">
      <c r="A69">
        <v>49</v>
      </c>
      <c r="B69" s="32"/>
      <c r="C69" s="35"/>
      <c r="D69" s="391" t="str">
        <f t="shared" si="13"/>
        <v/>
      </c>
      <c r="E69" s="234"/>
      <c r="F69" s="543"/>
      <c r="G69" s="650"/>
      <c r="H69" s="614"/>
      <c r="I69" s="603"/>
      <c r="J69" s="235"/>
      <c r="K69" s="235"/>
      <c r="L69" s="235" t="s">
        <v>66</v>
      </c>
      <c r="M69" s="1002"/>
      <c r="N69" s="236" t="str">
        <f t="shared" si="9"/>
        <v/>
      </c>
      <c r="O69" s="1004"/>
      <c r="P69" s="236" t="str">
        <f t="shared" si="10"/>
        <v/>
      </c>
      <c r="Q69" s="1004"/>
      <c r="R69" s="59" t="str">
        <f t="shared" si="11"/>
        <v/>
      </c>
      <c r="S69" s="589" t="str">
        <f t="shared" si="12"/>
        <v/>
      </c>
      <c r="T69" s="597"/>
      <c r="U69" s="506"/>
    </row>
    <row r="70" spans="1:21" ht="27.95" customHeight="1">
      <c r="A70">
        <v>50</v>
      </c>
      <c r="B70" s="32"/>
      <c r="C70" s="35"/>
      <c r="D70" s="391" t="str">
        <f t="shared" si="13"/>
        <v/>
      </c>
      <c r="E70" s="234"/>
      <c r="F70" s="543"/>
      <c r="G70" s="650"/>
      <c r="H70" s="614"/>
      <c r="I70" s="603"/>
      <c r="J70" s="235"/>
      <c r="K70" s="235"/>
      <c r="L70" s="235" t="s">
        <v>66</v>
      </c>
      <c r="M70" s="1002"/>
      <c r="N70" s="236" t="str">
        <f t="shared" si="9"/>
        <v/>
      </c>
      <c r="O70" s="1004"/>
      <c r="P70" s="236" t="str">
        <f t="shared" si="10"/>
        <v/>
      </c>
      <c r="Q70" s="1004"/>
      <c r="R70" s="59" t="str">
        <f t="shared" si="11"/>
        <v/>
      </c>
      <c r="S70" s="589" t="str">
        <f t="shared" si="12"/>
        <v/>
      </c>
      <c r="T70" s="597"/>
      <c r="U70" s="506"/>
    </row>
    <row r="71" spans="1:21" ht="27.95" customHeight="1">
      <c r="A71">
        <v>51</v>
      </c>
      <c r="B71" s="32"/>
      <c r="C71" s="35"/>
      <c r="D71" s="391" t="str">
        <f t="shared" si="13"/>
        <v/>
      </c>
      <c r="E71" s="234"/>
      <c r="F71" s="543"/>
      <c r="G71" s="650"/>
      <c r="H71" s="614"/>
      <c r="I71" s="603"/>
      <c r="J71" s="235"/>
      <c r="K71" s="235"/>
      <c r="L71" s="235" t="s">
        <v>66</v>
      </c>
      <c r="M71" s="1002"/>
      <c r="N71" s="236" t="str">
        <f t="shared" si="9"/>
        <v/>
      </c>
      <c r="O71" s="1004"/>
      <c r="P71" s="236" t="str">
        <f t="shared" si="10"/>
        <v/>
      </c>
      <c r="Q71" s="1004"/>
      <c r="R71" s="59" t="str">
        <f t="shared" si="11"/>
        <v/>
      </c>
      <c r="S71" s="589" t="str">
        <f t="shared" si="12"/>
        <v/>
      </c>
      <c r="T71" s="597"/>
      <c r="U71" s="506"/>
    </row>
    <row r="72" spans="1:21" ht="27.95" customHeight="1">
      <c r="A72">
        <v>52</v>
      </c>
      <c r="B72" s="32"/>
      <c r="C72" s="35"/>
      <c r="D72" s="391" t="str">
        <f t="shared" si="13"/>
        <v/>
      </c>
      <c r="E72" s="234"/>
      <c r="F72" s="543"/>
      <c r="G72" s="650"/>
      <c r="H72" s="614"/>
      <c r="I72" s="603"/>
      <c r="J72" s="235"/>
      <c r="K72" s="235"/>
      <c r="L72" s="235" t="s">
        <v>66</v>
      </c>
      <c r="M72" s="1002"/>
      <c r="N72" s="236" t="str">
        <f t="shared" si="9"/>
        <v/>
      </c>
      <c r="O72" s="1004"/>
      <c r="P72" s="236" t="str">
        <f t="shared" si="10"/>
        <v/>
      </c>
      <c r="Q72" s="1004"/>
      <c r="R72" s="59" t="str">
        <f t="shared" si="11"/>
        <v/>
      </c>
      <c r="S72" s="589" t="str">
        <f t="shared" si="12"/>
        <v/>
      </c>
      <c r="T72" s="597"/>
      <c r="U72" s="506"/>
    </row>
    <row r="73" spans="1:21" ht="27.95" customHeight="1">
      <c r="A73">
        <v>53</v>
      </c>
      <c r="B73" s="32"/>
      <c r="C73" s="35"/>
      <c r="D73" s="391" t="str">
        <f t="shared" si="13"/>
        <v/>
      </c>
      <c r="E73" s="234"/>
      <c r="F73" s="543"/>
      <c r="G73" s="650"/>
      <c r="H73" s="614"/>
      <c r="I73" s="603"/>
      <c r="J73" s="235"/>
      <c r="K73" s="235"/>
      <c r="L73" s="235" t="s">
        <v>66</v>
      </c>
      <c r="M73" s="1002"/>
      <c r="N73" s="236" t="str">
        <f t="shared" si="9"/>
        <v/>
      </c>
      <c r="O73" s="1004"/>
      <c r="P73" s="236" t="str">
        <f t="shared" si="10"/>
        <v/>
      </c>
      <c r="Q73" s="1004"/>
      <c r="R73" s="59" t="str">
        <f t="shared" si="11"/>
        <v/>
      </c>
      <c r="S73" s="589" t="str">
        <f t="shared" si="12"/>
        <v/>
      </c>
      <c r="T73" s="597"/>
      <c r="U73" s="506"/>
    </row>
    <row r="74" spans="1:21" ht="27.95" customHeight="1">
      <c r="A74">
        <v>54</v>
      </c>
      <c r="B74" s="32"/>
      <c r="C74" s="35"/>
      <c r="D74" s="391" t="str">
        <f t="shared" si="13"/>
        <v/>
      </c>
      <c r="E74" s="234"/>
      <c r="F74" s="543"/>
      <c r="G74" s="650"/>
      <c r="H74" s="614"/>
      <c r="I74" s="603"/>
      <c r="J74" s="235"/>
      <c r="K74" s="235"/>
      <c r="L74" s="235" t="s">
        <v>66</v>
      </c>
      <c r="M74" s="1002"/>
      <c r="N74" s="236" t="str">
        <f t="shared" si="9"/>
        <v/>
      </c>
      <c r="O74" s="1004"/>
      <c r="P74" s="236" t="str">
        <f t="shared" si="10"/>
        <v/>
      </c>
      <c r="Q74" s="1004"/>
      <c r="R74" s="59" t="str">
        <f t="shared" si="11"/>
        <v/>
      </c>
      <c r="S74" s="589" t="str">
        <f t="shared" si="12"/>
        <v/>
      </c>
      <c r="T74" s="597"/>
      <c r="U74" s="506"/>
    </row>
    <row r="75" spans="1:21" ht="27.95" customHeight="1">
      <c r="A75">
        <v>55</v>
      </c>
      <c r="B75" s="32"/>
      <c r="C75" s="35"/>
      <c r="D75" s="391" t="str">
        <f t="shared" si="13"/>
        <v/>
      </c>
      <c r="E75" s="234"/>
      <c r="F75" s="543"/>
      <c r="G75" s="650"/>
      <c r="H75" s="614"/>
      <c r="I75" s="603"/>
      <c r="J75" s="235" t="s">
        <v>66</v>
      </c>
      <c r="K75" s="235" t="s">
        <v>66</v>
      </c>
      <c r="L75" s="235" t="s">
        <v>66</v>
      </c>
      <c r="M75" s="1002"/>
      <c r="N75" s="236" t="str">
        <f t="shared" si="9"/>
        <v/>
      </c>
      <c r="O75" s="1004"/>
      <c r="P75" s="236" t="str">
        <f t="shared" si="10"/>
        <v/>
      </c>
      <c r="Q75" s="1004"/>
      <c r="R75" s="59" t="str">
        <f t="shared" si="11"/>
        <v/>
      </c>
      <c r="S75" s="589" t="str">
        <f t="shared" si="12"/>
        <v/>
      </c>
      <c r="T75" s="597"/>
      <c r="U75" s="506"/>
    </row>
    <row r="76" spans="1:21" ht="27.95" customHeight="1">
      <c r="A76">
        <v>56</v>
      </c>
      <c r="B76" s="32"/>
      <c r="C76" s="35"/>
      <c r="D76" s="391" t="str">
        <f t="shared" si="13"/>
        <v/>
      </c>
      <c r="E76" s="234"/>
      <c r="F76" s="543"/>
      <c r="G76" s="650"/>
      <c r="H76" s="614"/>
      <c r="I76" s="603"/>
      <c r="J76" s="235" t="s">
        <v>66</v>
      </c>
      <c r="K76" s="235" t="s">
        <v>66</v>
      </c>
      <c r="L76" s="235" t="s">
        <v>66</v>
      </c>
      <c r="M76" s="1002"/>
      <c r="N76" s="236" t="str">
        <f t="shared" si="9"/>
        <v/>
      </c>
      <c r="O76" s="1004"/>
      <c r="P76" s="236" t="str">
        <f t="shared" si="10"/>
        <v/>
      </c>
      <c r="Q76" s="1004"/>
      <c r="R76" s="59" t="str">
        <f t="shared" si="11"/>
        <v/>
      </c>
      <c r="S76" s="589" t="str">
        <f t="shared" si="12"/>
        <v/>
      </c>
      <c r="T76" s="597"/>
      <c r="U76" s="506"/>
    </row>
    <row r="77" spans="1:21" ht="27.95" customHeight="1">
      <c r="A77">
        <v>57</v>
      </c>
      <c r="B77" s="32"/>
      <c r="C77" s="35"/>
      <c r="D77" s="391" t="str">
        <f t="shared" si="13"/>
        <v/>
      </c>
      <c r="E77" s="234"/>
      <c r="F77" s="543"/>
      <c r="G77" s="650"/>
      <c r="H77" s="614"/>
      <c r="I77" s="603"/>
      <c r="J77" s="235" t="s">
        <v>66</v>
      </c>
      <c r="K77" s="235" t="s">
        <v>66</v>
      </c>
      <c r="L77" s="235" t="s">
        <v>66</v>
      </c>
      <c r="M77" s="1002"/>
      <c r="N77" s="236" t="str">
        <f t="shared" si="9"/>
        <v/>
      </c>
      <c r="O77" s="1004"/>
      <c r="P77" s="236" t="str">
        <f t="shared" si="10"/>
        <v/>
      </c>
      <c r="Q77" s="1004"/>
      <c r="R77" s="59" t="str">
        <f t="shared" si="11"/>
        <v/>
      </c>
      <c r="S77" s="589" t="str">
        <f t="shared" si="12"/>
        <v/>
      </c>
      <c r="T77" s="597"/>
      <c r="U77" s="506"/>
    </row>
    <row r="78" spans="1:21" ht="27.95" customHeight="1">
      <c r="A78">
        <v>58</v>
      </c>
      <c r="B78" s="32"/>
      <c r="C78" s="35"/>
      <c r="D78" s="391" t="str">
        <f t="shared" si="13"/>
        <v/>
      </c>
      <c r="E78" s="234"/>
      <c r="F78" s="543"/>
      <c r="G78" s="650"/>
      <c r="H78" s="614"/>
      <c r="I78" s="603"/>
      <c r="J78" s="235" t="s">
        <v>66</v>
      </c>
      <c r="K78" s="235" t="s">
        <v>66</v>
      </c>
      <c r="L78" s="235" t="s">
        <v>66</v>
      </c>
      <c r="M78" s="1002"/>
      <c r="N78" s="236" t="str">
        <f t="shared" si="9"/>
        <v/>
      </c>
      <c r="O78" s="1004"/>
      <c r="P78" s="236" t="str">
        <f t="shared" si="10"/>
        <v/>
      </c>
      <c r="Q78" s="1004"/>
      <c r="R78" s="59" t="str">
        <f t="shared" si="11"/>
        <v/>
      </c>
      <c r="S78" s="589" t="str">
        <f t="shared" si="12"/>
        <v/>
      </c>
      <c r="T78" s="597"/>
      <c r="U78" s="506"/>
    </row>
    <row r="79" spans="1:21" ht="27.95" customHeight="1">
      <c r="A79">
        <v>59</v>
      </c>
      <c r="B79" s="32"/>
      <c r="C79" s="35"/>
      <c r="D79" s="391" t="str">
        <f t="shared" si="13"/>
        <v/>
      </c>
      <c r="E79" s="234"/>
      <c r="F79" s="543"/>
      <c r="G79" s="650"/>
      <c r="H79" s="614"/>
      <c r="I79" s="603"/>
      <c r="J79" s="235" t="s">
        <v>66</v>
      </c>
      <c r="K79" s="235" t="s">
        <v>66</v>
      </c>
      <c r="L79" s="235" t="s">
        <v>66</v>
      </c>
      <c r="M79" s="1002"/>
      <c r="N79" s="236" t="str">
        <f t="shared" si="9"/>
        <v/>
      </c>
      <c r="O79" s="1004"/>
      <c r="P79" s="236" t="str">
        <f t="shared" si="10"/>
        <v/>
      </c>
      <c r="Q79" s="1004"/>
      <c r="R79" s="59" t="str">
        <f t="shared" si="11"/>
        <v/>
      </c>
      <c r="S79" s="589" t="str">
        <f t="shared" si="12"/>
        <v/>
      </c>
      <c r="T79" s="597"/>
      <c r="U79" s="506"/>
    </row>
    <row r="80" spans="1:21" ht="27.95" customHeight="1">
      <c r="A80">
        <v>60</v>
      </c>
      <c r="B80" s="32"/>
      <c r="C80" s="35"/>
      <c r="D80" s="391" t="str">
        <f t="shared" si="13"/>
        <v/>
      </c>
      <c r="E80" s="234"/>
      <c r="F80" s="543"/>
      <c r="G80" s="650"/>
      <c r="H80" s="614"/>
      <c r="I80" s="603"/>
      <c r="J80" s="235" t="s">
        <v>66</v>
      </c>
      <c r="K80" s="235" t="s">
        <v>66</v>
      </c>
      <c r="L80" s="235" t="s">
        <v>66</v>
      </c>
      <c r="M80" s="1002"/>
      <c r="N80" s="236" t="str">
        <f t="shared" si="9"/>
        <v/>
      </c>
      <c r="O80" s="1004"/>
      <c r="P80" s="236" t="str">
        <f t="shared" si="10"/>
        <v/>
      </c>
      <c r="Q80" s="1004"/>
      <c r="R80" s="59" t="str">
        <f t="shared" si="11"/>
        <v/>
      </c>
      <c r="S80" s="589" t="str">
        <f t="shared" si="12"/>
        <v/>
      </c>
      <c r="T80" s="597"/>
      <c r="U80" s="506"/>
    </row>
    <row r="81" spans="1:21" ht="27.95" customHeight="1">
      <c r="A81">
        <v>61</v>
      </c>
      <c r="B81" s="32"/>
      <c r="C81" s="35"/>
      <c r="D81" s="391" t="str">
        <f t="shared" si="13"/>
        <v/>
      </c>
      <c r="E81" s="234"/>
      <c r="F81" s="543"/>
      <c r="G81" s="650"/>
      <c r="H81" s="614"/>
      <c r="I81" s="603"/>
      <c r="J81" s="235" t="s">
        <v>66</v>
      </c>
      <c r="K81" s="235" t="s">
        <v>66</v>
      </c>
      <c r="L81" s="235" t="s">
        <v>66</v>
      </c>
      <c r="M81" s="1002"/>
      <c r="N81" s="236" t="str">
        <f t="shared" si="9"/>
        <v/>
      </c>
      <c r="O81" s="1004"/>
      <c r="P81" s="236" t="str">
        <f t="shared" si="10"/>
        <v/>
      </c>
      <c r="Q81" s="1004"/>
      <c r="R81" s="59" t="str">
        <f t="shared" si="11"/>
        <v/>
      </c>
      <c r="S81" s="589" t="str">
        <f t="shared" si="12"/>
        <v/>
      </c>
      <c r="T81" s="597"/>
      <c r="U81" s="506"/>
    </row>
    <row r="82" spans="1:21" ht="27.95" customHeight="1">
      <c r="A82">
        <v>62</v>
      </c>
      <c r="B82" s="32"/>
      <c r="C82" s="35"/>
      <c r="D82" s="391" t="str">
        <f t="shared" si="13"/>
        <v/>
      </c>
      <c r="E82" s="234"/>
      <c r="F82" s="543"/>
      <c r="G82" s="650"/>
      <c r="H82" s="614"/>
      <c r="I82" s="603"/>
      <c r="J82" s="235" t="s">
        <v>66</v>
      </c>
      <c r="K82" s="235" t="s">
        <v>66</v>
      </c>
      <c r="L82" s="235" t="s">
        <v>66</v>
      </c>
      <c r="M82" s="1002"/>
      <c r="N82" s="236" t="str">
        <f t="shared" si="9"/>
        <v/>
      </c>
      <c r="O82" s="1004"/>
      <c r="P82" s="236" t="str">
        <f t="shared" si="10"/>
        <v/>
      </c>
      <c r="Q82" s="1004"/>
      <c r="R82" s="59" t="str">
        <f t="shared" si="11"/>
        <v/>
      </c>
      <c r="S82" s="589" t="str">
        <f t="shared" si="12"/>
        <v/>
      </c>
      <c r="T82" s="597"/>
      <c r="U82" s="506"/>
    </row>
    <row r="83" spans="1:21" ht="27.95" customHeight="1">
      <c r="A83">
        <v>63</v>
      </c>
      <c r="B83" s="32"/>
      <c r="C83" s="35"/>
      <c r="D83" s="391" t="str">
        <f t="shared" si="13"/>
        <v/>
      </c>
      <c r="E83" s="234"/>
      <c r="F83" s="543"/>
      <c r="G83" s="650"/>
      <c r="H83" s="614"/>
      <c r="I83" s="603"/>
      <c r="J83" s="235" t="s">
        <v>66</v>
      </c>
      <c r="K83" s="235" t="s">
        <v>66</v>
      </c>
      <c r="L83" s="235" t="s">
        <v>66</v>
      </c>
      <c r="M83" s="1002"/>
      <c r="N83" s="236" t="str">
        <f t="shared" si="9"/>
        <v/>
      </c>
      <c r="O83" s="1004"/>
      <c r="P83" s="236" t="str">
        <f t="shared" si="10"/>
        <v/>
      </c>
      <c r="Q83" s="1004"/>
      <c r="R83" s="59" t="str">
        <f t="shared" si="11"/>
        <v/>
      </c>
      <c r="S83" s="589" t="str">
        <f t="shared" si="12"/>
        <v/>
      </c>
      <c r="T83" s="597"/>
      <c r="U83" s="506"/>
    </row>
    <row r="84" spans="1:21" ht="27.95" customHeight="1">
      <c r="A84">
        <v>64</v>
      </c>
      <c r="B84" s="32"/>
      <c r="C84" s="37"/>
      <c r="D84" s="391" t="str">
        <f t="shared" si="13"/>
        <v/>
      </c>
      <c r="E84" s="379"/>
      <c r="F84" s="543"/>
      <c r="G84" s="651"/>
      <c r="H84" s="614"/>
      <c r="I84" s="603"/>
      <c r="J84" s="380" t="s">
        <v>66</v>
      </c>
      <c r="K84" s="380" t="s">
        <v>66</v>
      </c>
      <c r="L84" s="380" t="s">
        <v>66</v>
      </c>
      <c r="M84" s="1002"/>
      <c r="N84" s="236" t="str">
        <f t="shared" si="9"/>
        <v/>
      </c>
      <c r="O84" s="1005"/>
      <c r="P84" s="236" t="str">
        <f t="shared" si="10"/>
        <v/>
      </c>
      <c r="Q84" s="1005"/>
      <c r="R84" s="60" t="str">
        <f t="shared" si="11"/>
        <v/>
      </c>
      <c r="S84" s="590" t="str">
        <f t="shared" si="12"/>
        <v/>
      </c>
      <c r="T84" s="597"/>
      <c r="U84" s="506"/>
    </row>
    <row r="85" spans="1:21" ht="30" customHeight="1">
      <c r="B85" s="32"/>
      <c r="C85" s="37"/>
      <c r="D85" s="247" t="s">
        <v>551</v>
      </c>
      <c r="E85" s="381"/>
      <c r="F85" s="381"/>
      <c r="G85" s="381"/>
      <c r="H85" s="381"/>
      <c r="I85" s="609"/>
      <c r="J85" s="381"/>
      <c r="K85" s="381"/>
      <c r="L85" s="381"/>
      <c r="M85" s="383"/>
      <c r="N85" s="1007"/>
      <c r="O85" s="998"/>
      <c r="P85" s="1007"/>
      <c r="Q85" s="998"/>
      <c r="R85" s="61"/>
      <c r="S85" s="61"/>
      <c r="T85" s="598"/>
      <c r="U85" s="506" t="s">
        <v>594</v>
      </c>
    </row>
    <row r="86" spans="1:21" ht="27.95" customHeight="1">
      <c r="A86">
        <v>65</v>
      </c>
      <c r="B86" s="32"/>
      <c r="C86" s="37"/>
      <c r="D86" s="382" t="str">
        <f t="shared" ref="D86:D92" si="14">IF(F86="","",".")</f>
        <v/>
      </c>
      <c r="E86" s="1045"/>
      <c r="F86" s="1046"/>
      <c r="G86" s="649"/>
      <c r="H86" s="547"/>
      <c r="I86" s="610"/>
      <c r="J86" s="245"/>
      <c r="K86" s="245" t="str">
        <f>IF(I86&gt;0,"○","")</f>
        <v/>
      </c>
      <c r="L86" s="243"/>
      <c r="M86" s="1001">
        <f>ROUNDDOWN((SUM(I86:I92)),-3)/1000</f>
        <v>0</v>
      </c>
      <c r="N86" s="1008"/>
      <c r="O86" s="999"/>
      <c r="P86" s="1008"/>
      <c r="Q86" s="999"/>
      <c r="R86" s="59" t="str">
        <f t="shared" ref="R86:R92" si="15">IF(L86="○",IF(J86="○",ROUNDDOWN((SUM(I86)),-3)/1000,""),"")</f>
        <v/>
      </c>
      <c r="S86" s="580" t="str">
        <f>IF(L86="○",IF(K86="○",ROUNDDOWN((SUM(I86)),-3)/1000,""),"")</f>
        <v/>
      </c>
      <c r="T86" s="599"/>
      <c r="U86" s="506"/>
    </row>
    <row r="87" spans="1:21" ht="27.95" customHeight="1">
      <c r="A87">
        <v>66</v>
      </c>
      <c r="B87" s="32"/>
      <c r="C87" s="37"/>
      <c r="D87" s="382" t="str">
        <f t="shared" si="14"/>
        <v/>
      </c>
      <c r="E87" s="1047"/>
      <c r="F87" s="1048"/>
      <c r="G87" s="650"/>
      <c r="H87" s="614"/>
      <c r="I87" s="611"/>
      <c r="J87" s="538"/>
      <c r="K87" s="244" t="str">
        <f t="shared" ref="K87:K91" si="16">IF(I87&gt;0,"○","")</f>
        <v/>
      </c>
      <c r="L87" s="538"/>
      <c r="M87" s="1002"/>
      <c r="N87" s="1008"/>
      <c r="O87" s="999"/>
      <c r="P87" s="1008"/>
      <c r="Q87" s="999"/>
      <c r="R87" s="59" t="str">
        <f t="shared" si="15"/>
        <v/>
      </c>
      <c r="S87" s="581" t="str">
        <f t="shared" ref="S87:S92" si="17">IF(L87="○",IF(K87="○",ROUNDDOWN((SUM(I87)),-3)/1000,""),"")</f>
        <v/>
      </c>
      <c r="T87" s="599"/>
      <c r="U87" s="506"/>
    </row>
    <row r="88" spans="1:21" ht="27.95" customHeight="1">
      <c r="A88">
        <v>67</v>
      </c>
      <c r="B88" s="32"/>
      <c r="C88" s="37"/>
      <c r="D88" s="382" t="str">
        <f t="shared" si="14"/>
        <v/>
      </c>
      <c r="E88" s="1047"/>
      <c r="F88" s="1048"/>
      <c r="G88" s="650"/>
      <c r="H88" s="614"/>
      <c r="I88" s="612"/>
      <c r="J88" s="538"/>
      <c r="K88" s="244" t="str">
        <f t="shared" si="16"/>
        <v/>
      </c>
      <c r="L88" s="540"/>
      <c r="M88" s="1002"/>
      <c r="N88" s="1008"/>
      <c r="O88" s="999"/>
      <c r="P88" s="1008"/>
      <c r="Q88" s="999"/>
      <c r="R88" s="59" t="str">
        <f t="shared" si="15"/>
        <v/>
      </c>
      <c r="S88" s="581" t="str">
        <f t="shared" si="17"/>
        <v/>
      </c>
      <c r="T88" s="599"/>
      <c r="U88" s="506"/>
    </row>
    <row r="89" spans="1:21" ht="27.95" customHeight="1">
      <c r="A89">
        <v>68</v>
      </c>
      <c r="B89" s="32"/>
      <c r="C89" s="37"/>
      <c r="D89" s="382" t="str">
        <f t="shared" si="14"/>
        <v/>
      </c>
      <c r="E89" s="1047"/>
      <c r="F89" s="1048"/>
      <c r="G89" s="650"/>
      <c r="H89" s="614"/>
      <c r="I89" s="611"/>
      <c r="J89" s="538"/>
      <c r="K89" s="244" t="str">
        <f t="shared" si="16"/>
        <v/>
      </c>
      <c r="L89" s="538"/>
      <c r="M89" s="1002"/>
      <c r="N89" s="1008"/>
      <c r="O89" s="999"/>
      <c r="P89" s="1008"/>
      <c r="Q89" s="999"/>
      <c r="R89" s="59" t="str">
        <f t="shared" si="15"/>
        <v/>
      </c>
      <c r="S89" s="581" t="str">
        <f t="shared" si="17"/>
        <v/>
      </c>
      <c r="T89" s="599"/>
      <c r="U89" s="506"/>
    </row>
    <row r="90" spans="1:21" ht="27.95" customHeight="1">
      <c r="A90">
        <v>69</v>
      </c>
      <c r="B90" s="32"/>
      <c r="C90" s="37"/>
      <c r="D90" s="382" t="str">
        <f t="shared" si="14"/>
        <v/>
      </c>
      <c r="E90" s="1047"/>
      <c r="F90" s="1048"/>
      <c r="G90" s="650"/>
      <c r="H90" s="614"/>
      <c r="I90" s="612"/>
      <c r="J90" s="538"/>
      <c r="K90" s="244" t="str">
        <f t="shared" si="16"/>
        <v/>
      </c>
      <c r="L90" s="540"/>
      <c r="M90" s="1002"/>
      <c r="N90" s="1008"/>
      <c r="O90" s="999"/>
      <c r="P90" s="1008"/>
      <c r="Q90" s="999"/>
      <c r="R90" s="59" t="str">
        <f t="shared" si="15"/>
        <v/>
      </c>
      <c r="S90" s="581" t="str">
        <f t="shared" si="17"/>
        <v/>
      </c>
      <c r="T90" s="599"/>
      <c r="U90" s="506"/>
    </row>
    <row r="91" spans="1:21" ht="27.95" customHeight="1">
      <c r="A91">
        <v>70</v>
      </c>
      <c r="B91" s="32"/>
      <c r="C91" s="37"/>
      <c r="D91" s="382" t="str">
        <f t="shared" si="14"/>
        <v/>
      </c>
      <c r="E91" s="1047"/>
      <c r="F91" s="1048"/>
      <c r="G91" s="650"/>
      <c r="H91" s="614"/>
      <c r="I91" s="612"/>
      <c r="J91" s="538"/>
      <c r="K91" s="244" t="str">
        <f t="shared" si="16"/>
        <v/>
      </c>
      <c r="L91" s="540"/>
      <c r="M91" s="1002"/>
      <c r="N91" s="1008"/>
      <c r="O91" s="999"/>
      <c r="P91" s="1008"/>
      <c r="Q91" s="999"/>
      <c r="R91" s="59" t="str">
        <f t="shared" si="15"/>
        <v/>
      </c>
      <c r="S91" s="581" t="str">
        <f t="shared" si="17"/>
        <v/>
      </c>
      <c r="T91" s="599"/>
      <c r="U91" s="506"/>
    </row>
    <row r="92" spans="1:21" ht="27.95" customHeight="1">
      <c r="A92">
        <v>71</v>
      </c>
      <c r="B92" s="32"/>
      <c r="C92" s="37"/>
      <c r="D92" s="382" t="str">
        <f t="shared" si="14"/>
        <v/>
      </c>
      <c r="E92" s="1043"/>
      <c r="F92" s="1044"/>
      <c r="G92" s="651"/>
      <c r="H92" s="615"/>
      <c r="I92" s="613"/>
      <c r="J92" s="538"/>
      <c r="K92" s="587" t="str">
        <f>IF(I92&gt;0,"○","")</f>
        <v/>
      </c>
      <c r="L92" s="539"/>
      <c r="M92" s="1006"/>
      <c r="N92" s="1008"/>
      <c r="O92" s="999"/>
      <c r="P92" s="1008"/>
      <c r="Q92" s="999"/>
      <c r="R92" s="59" t="str">
        <f t="shared" si="15"/>
        <v/>
      </c>
      <c r="S92" s="582" t="str">
        <f t="shared" si="17"/>
        <v/>
      </c>
      <c r="T92" s="599"/>
      <c r="U92" s="506"/>
    </row>
    <row r="93" spans="1:21" ht="30" customHeight="1">
      <c r="B93" s="32"/>
      <c r="C93" s="37"/>
      <c r="D93" s="247" t="s">
        <v>550</v>
      </c>
      <c r="E93" s="381"/>
      <c r="F93" s="381"/>
      <c r="G93" s="381"/>
      <c r="H93" s="381"/>
      <c r="I93" s="609"/>
      <c r="J93" s="381"/>
      <c r="K93" s="381"/>
      <c r="L93" s="381"/>
      <c r="M93" s="383"/>
      <c r="N93" s="1008"/>
      <c r="O93" s="999"/>
      <c r="P93" s="1008"/>
      <c r="Q93" s="999"/>
      <c r="R93" s="61"/>
      <c r="S93" s="61"/>
      <c r="T93" s="598"/>
      <c r="U93" s="506"/>
    </row>
    <row r="94" spans="1:21" ht="27.95" customHeight="1">
      <c r="A94">
        <v>72</v>
      </c>
      <c r="B94" s="32"/>
      <c r="C94" s="37"/>
      <c r="D94" s="382" t="str">
        <f t="shared" ref="D94:D100" si="18">IF(F94="","",".")</f>
        <v/>
      </c>
      <c r="E94" s="1013"/>
      <c r="F94" s="1014"/>
      <c r="G94" s="649"/>
      <c r="H94" s="547"/>
      <c r="I94" s="610"/>
      <c r="J94" s="243"/>
      <c r="K94" s="245" t="str">
        <f>IF(I94&gt;0,"○","")</f>
        <v/>
      </c>
      <c r="L94" s="243"/>
      <c r="M94" s="1001">
        <f>ROUNDDOWN((SUM(I94:I100)),-3)/1000</f>
        <v>0</v>
      </c>
      <c r="N94" s="1008"/>
      <c r="O94" s="999"/>
      <c r="P94" s="1008"/>
      <c r="Q94" s="999"/>
      <c r="R94" s="592" t="str">
        <f>IF(L94="○",IF(J94="○",ROUNDDOWN((SUM(I94)),-3)/1000,""),"")</f>
        <v/>
      </c>
      <c r="S94" s="580" t="str">
        <f>IF(L94="○",IF(K94="○",ROUNDDOWN((SUM(I94)),-3)/1000,""),"")</f>
        <v/>
      </c>
      <c r="T94" s="599"/>
      <c r="U94" s="506"/>
    </row>
    <row r="95" spans="1:21" ht="27.95" customHeight="1">
      <c r="A95">
        <v>73</v>
      </c>
      <c r="B95" s="32"/>
      <c r="C95" s="37"/>
      <c r="D95" s="382" t="str">
        <f t="shared" si="18"/>
        <v/>
      </c>
      <c r="E95" s="1015"/>
      <c r="F95" s="943"/>
      <c r="G95" s="650"/>
      <c r="H95" s="614"/>
      <c r="I95" s="611"/>
      <c r="J95" s="538"/>
      <c r="K95" s="244" t="str">
        <f t="shared" ref="K95:K100" si="19">IF(I95&gt;0,"○","")</f>
        <v/>
      </c>
      <c r="L95" s="538" t="s">
        <v>66</v>
      </c>
      <c r="M95" s="1002"/>
      <c r="N95" s="1008"/>
      <c r="O95" s="999"/>
      <c r="P95" s="1008"/>
      <c r="Q95" s="999"/>
      <c r="R95" s="591" t="str">
        <f t="shared" ref="R95:R100" si="20">IF(L95="○",IF(J95="○",ROUNDDOWN((SUM(I95)),-3)/1000,""),"")</f>
        <v/>
      </c>
      <c r="S95" s="581" t="str">
        <f t="shared" ref="S95:S100" si="21">IF(L95="○",IF(K95="○",ROUNDDOWN((SUM(I95)),-3)/1000,""),"")</f>
        <v/>
      </c>
      <c r="T95" s="599"/>
      <c r="U95" s="506"/>
    </row>
    <row r="96" spans="1:21" ht="27.95" customHeight="1">
      <c r="A96">
        <v>74</v>
      </c>
      <c r="B96" s="32"/>
      <c r="C96" s="37"/>
      <c r="D96" s="382" t="str">
        <f t="shared" si="18"/>
        <v/>
      </c>
      <c r="E96" s="1015"/>
      <c r="F96" s="943"/>
      <c r="G96" s="650"/>
      <c r="H96" s="614"/>
      <c r="I96" s="612"/>
      <c r="J96" s="538"/>
      <c r="K96" s="244" t="str">
        <f t="shared" si="19"/>
        <v/>
      </c>
      <c r="L96" s="540" t="s">
        <v>66</v>
      </c>
      <c r="M96" s="1002"/>
      <c r="N96" s="1008"/>
      <c r="O96" s="999"/>
      <c r="P96" s="1008"/>
      <c r="Q96" s="999"/>
      <c r="R96" s="591" t="str">
        <f t="shared" si="20"/>
        <v/>
      </c>
      <c r="S96" s="581" t="str">
        <f t="shared" si="21"/>
        <v/>
      </c>
      <c r="T96" s="599"/>
      <c r="U96" s="506"/>
    </row>
    <row r="97" spans="1:21" ht="27.95" customHeight="1">
      <c r="A97">
        <v>75</v>
      </c>
      <c r="B97" s="32"/>
      <c r="C97" s="37"/>
      <c r="D97" s="382" t="str">
        <f t="shared" si="18"/>
        <v/>
      </c>
      <c r="E97" s="1015"/>
      <c r="F97" s="943"/>
      <c r="G97" s="650"/>
      <c r="H97" s="614"/>
      <c r="I97" s="611"/>
      <c r="J97" s="538"/>
      <c r="K97" s="244" t="str">
        <f t="shared" si="19"/>
        <v/>
      </c>
      <c r="L97" s="538" t="s">
        <v>66</v>
      </c>
      <c r="M97" s="1002"/>
      <c r="N97" s="1008"/>
      <c r="O97" s="999"/>
      <c r="P97" s="1008"/>
      <c r="Q97" s="999"/>
      <c r="R97" s="591" t="str">
        <f t="shared" si="20"/>
        <v/>
      </c>
      <c r="S97" s="581" t="str">
        <f t="shared" si="21"/>
        <v/>
      </c>
      <c r="T97" s="599"/>
      <c r="U97" s="506"/>
    </row>
    <row r="98" spans="1:21" ht="27.95" customHeight="1">
      <c r="A98">
        <v>76</v>
      </c>
      <c r="B98" s="32"/>
      <c r="C98" s="37"/>
      <c r="D98" s="382" t="str">
        <f t="shared" si="18"/>
        <v/>
      </c>
      <c r="E98" s="1015"/>
      <c r="F98" s="943"/>
      <c r="G98" s="650"/>
      <c r="H98" s="614"/>
      <c r="I98" s="612"/>
      <c r="J98" s="538"/>
      <c r="K98" s="244" t="str">
        <f t="shared" si="19"/>
        <v/>
      </c>
      <c r="L98" s="540" t="s">
        <v>66</v>
      </c>
      <c r="M98" s="1002"/>
      <c r="N98" s="1008"/>
      <c r="O98" s="999"/>
      <c r="P98" s="1008"/>
      <c r="Q98" s="999"/>
      <c r="R98" s="591" t="str">
        <f t="shared" si="20"/>
        <v/>
      </c>
      <c r="S98" s="581" t="str">
        <f t="shared" si="21"/>
        <v/>
      </c>
      <c r="T98" s="599"/>
      <c r="U98" s="506"/>
    </row>
    <row r="99" spans="1:21" ht="27.95" customHeight="1">
      <c r="A99">
        <v>77</v>
      </c>
      <c r="B99" s="32"/>
      <c r="C99" s="37"/>
      <c r="D99" s="382" t="str">
        <f t="shared" si="18"/>
        <v/>
      </c>
      <c r="E99" s="1015"/>
      <c r="F99" s="943"/>
      <c r="G99" s="650"/>
      <c r="H99" s="614"/>
      <c r="I99" s="612"/>
      <c r="J99" s="538"/>
      <c r="K99" s="244" t="str">
        <f t="shared" si="19"/>
        <v/>
      </c>
      <c r="L99" s="540" t="s">
        <v>66</v>
      </c>
      <c r="M99" s="1002"/>
      <c r="N99" s="1008"/>
      <c r="O99" s="999"/>
      <c r="P99" s="1008"/>
      <c r="Q99" s="999"/>
      <c r="R99" s="591" t="str">
        <f t="shared" si="20"/>
        <v/>
      </c>
      <c r="S99" s="581" t="str">
        <f t="shared" si="21"/>
        <v/>
      </c>
      <c r="T99" s="599"/>
      <c r="U99" s="506"/>
    </row>
    <row r="100" spans="1:21" ht="27.95" customHeight="1" thickBot="1">
      <c r="A100">
        <v>78</v>
      </c>
      <c r="B100" s="32"/>
      <c r="C100" s="388"/>
      <c r="D100" s="382" t="str">
        <f t="shared" si="18"/>
        <v/>
      </c>
      <c r="E100" s="1011"/>
      <c r="F100" s="1012"/>
      <c r="G100" s="651"/>
      <c r="H100" s="615"/>
      <c r="I100" s="613"/>
      <c r="J100" s="587"/>
      <c r="K100" s="587" t="str">
        <f t="shared" si="19"/>
        <v/>
      </c>
      <c r="L100" s="539" t="s">
        <v>66</v>
      </c>
      <c r="M100" s="1002"/>
      <c r="N100" s="1008"/>
      <c r="O100" s="999"/>
      <c r="P100" s="1008"/>
      <c r="Q100" s="999"/>
      <c r="R100" s="593" t="str">
        <f t="shared" si="20"/>
        <v/>
      </c>
      <c r="S100" s="582" t="str">
        <f t="shared" si="21"/>
        <v/>
      </c>
      <c r="T100" s="599"/>
      <c r="U100" s="506"/>
    </row>
    <row r="101" spans="1:21" ht="39.950000000000003" customHeight="1" thickBot="1">
      <c r="B101" s="629"/>
      <c r="C101" s="646" t="s">
        <v>580</v>
      </c>
      <c r="D101" s="630"/>
      <c r="E101" s="630"/>
      <c r="F101" s="630"/>
      <c r="G101" s="630"/>
      <c r="H101" s="630"/>
      <c r="I101" s="630"/>
      <c r="J101" s="630"/>
      <c r="K101" s="630"/>
      <c r="L101" s="631"/>
      <c r="M101" s="246">
        <f>IF(収入!E3-支出!M17&gt;0,収入!E3-支出!M17,0)</f>
        <v>0</v>
      </c>
      <c r="N101" s="1008"/>
      <c r="O101" s="1000"/>
      <c r="P101" s="1008"/>
      <c r="Q101" s="1000"/>
      <c r="S101" s="53"/>
      <c r="T101" s="53"/>
      <c r="U101" s="507" t="s">
        <v>515</v>
      </c>
    </row>
    <row r="102" spans="1:21" ht="27.75" customHeight="1" thickBot="1">
      <c r="B102" s="996"/>
      <c r="C102" s="996"/>
      <c r="D102" s="996"/>
      <c r="E102" s="996"/>
      <c r="F102" s="996"/>
      <c r="G102" s="996"/>
      <c r="H102" s="997"/>
      <c r="I102" s="67" t="s">
        <v>183</v>
      </c>
      <c r="J102" s="1009">
        <f>総表!J49</f>
        <v>0</v>
      </c>
      <c r="K102" s="1010"/>
      <c r="L102" s="1010"/>
      <c r="M102" s="536"/>
      <c r="N102" s="541"/>
      <c r="P102" s="541"/>
    </row>
  </sheetData>
  <sheetProtection algorithmName="SHA-512" hashValue="QshUVjttL5FrWOccJlvQFhzkDP8pXDtTV5AGXdTo1QNONAnMdwaRwe7mVOXGFHZtXf1DYhshZmRL/boFi4BaGA==" saltValue="EY8W0K7zpxWsLXWnqK3ooQ==" spinCount="100000" sheet="1" formatCells="0"/>
  <mergeCells count="46">
    <mergeCell ref="E99:F99"/>
    <mergeCell ref="E86:F86"/>
    <mergeCell ref="E87:F87"/>
    <mergeCell ref="E88:F88"/>
    <mergeCell ref="E89:F89"/>
    <mergeCell ref="E90:F90"/>
    <mergeCell ref="E97:F97"/>
    <mergeCell ref="E91:F91"/>
    <mergeCell ref="N15:N16"/>
    <mergeCell ref="O19:O28"/>
    <mergeCell ref="O30:O35"/>
    <mergeCell ref="O37:O84"/>
    <mergeCell ref="E98:F98"/>
    <mergeCell ref="E92:F92"/>
    <mergeCell ref="U29:U30"/>
    <mergeCell ref="B1:D1"/>
    <mergeCell ref="B2:E2"/>
    <mergeCell ref="F2:I2"/>
    <mergeCell ref="E6:F6"/>
    <mergeCell ref="E7:F7"/>
    <mergeCell ref="E8:F8"/>
    <mergeCell ref="J1:M1"/>
    <mergeCell ref="E1:H1"/>
    <mergeCell ref="D8:D12"/>
    <mergeCell ref="D13:F13"/>
    <mergeCell ref="M19:M28"/>
    <mergeCell ref="Q19:Q28"/>
    <mergeCell ref="P15:P16"/>
    <mergeCell ref="B15:C15"/>
    <mergeCell ref="U16:U28"/>
    <mergeCell ref="B102:H102"/>
    <mergeCell ref="Q85:Q101"/>
    <mergeCell ref="M30:M35"/>
    <mergeCell ref="M37:M84"/>
    <mergeCell ref="M94:M100"/>
    <mergeCell ref="Q30:Q35"/>
    <mergeCell ref="Q37:Q84"/>
    <mergeCell ref="M86:M92"/>
    <mergeCell ref="P85:P101"/>
    <mergeCell ref="J102:L102"/>
    <mergeCell ref="E100:F100"/>
    <mergeCell ref="E94:F94"/>
    <mergeCell ref="E95:F95"/>
    <mergeCell ref="E96:F96"/>
    <mergeCell ref="N85:N101"/>
    <mergeCell ref="O85:O101"/>
  </mergeCells>
  <phoneticPr fontId="8"/>
  <dataValidations count="9">
    <dataValidation type="list" allowBlank="1" showInputMessage="1" showErrorMessage="1" sqref="F30:F32" xr:uid="{BAC102A6-B643-4F85-A83D-F7EB40F41BB1}">
      <formula1>INDIRECT($E30)</formula1>
    </dataValidation>
    <dataValidation imeMode="halfAlpha" allowBlank="1" showInputMessage="1" showErrorMessage="1" sqref="I102:I65523 G103:H65523" xr:uid="{4BD3B5A9-186A-436B-9DD7-6A943AF84BC9}"/>
    <dataValidation type="list" allowBlank="1" showInputMessage="1" showErrorMessage="1" sqref="E30:E35" xr:uid="{C25D4DA0-D02A-4763-9341-641B84182C9D}">
      <formula1>スタッフ費・キャスト費</formula1>
    </dataValidation>
    <dataValidation type="list" allowBlank="1" showInputMessage="1" sqref="F33:F35 F19:F28 F37:F84" xr:uid="{76F76A96-954B-45D0-9E39-A47DD078C3BA}">
      <formula1>INDIRECT($E19)</formula1>
    </dataValidation>
    <dataValidation type="whole" imeMode="halfAlpha" operator="greaterThanOrEqual" allowBlank="1" showInputMessage="1" showErrorMessage="1" sqref="J16:K18 J29:K29 J36:K36" xr:uid="{857EF508-34A7-4E6D-8974-9C87CAA52C3F}">
      <formula1>0</formula1>
    </dataValidation>
    <dataValidation imeMode="halfAlpha" operator="greaterThanOrEqual" allowBlank="1" showInputMessage="1" showErrorMessage="1" sqref="J15 J30:K35" xr:uid="{489E5055-8105-4D3D-8FCE-C7EDC66FD82D}"/>
    <dataValidation type="list" imeMode="halfAlpha" operator="greaterThanOrEqual" allowBlank="1" showInputMessage="1" showErrorMessage="1" sqref="J37:L84 L94:L100 J19:L28 L86:L92 L30:L35" xr:uid="{A6E758DD-A689-411F-B1C8-BF2F62881C21}">
      <formula1>"○,　"</formula1>
    </dataValidation>
    <dataValidation type="list" allowBlank="1" showInputMessage="1" showErrorMessage="1" sqref="E19:E28" xr:uid="{952BCCA7-2826-4924-9218-06F7DA20305A}">
      <formula1>INDIRECT($W$15)</formula1>
    </dataValidation>
    <dataValidation type="list" allowBlank="1" showInputMessage="1" showErrorMessage="1" sqref="E37:E84" xr:uid="{BCE2694F-2801-4554-93DE-E5ED61912998}">
      <formula1>$Y$16:$Y$26</formula1>
    </dataValidation>
  </dataValidations>
  <printOptions horizontalCentered="1"/>
  <pageMargins left="0.78740157480314965" right="0.19685039370078741" top="0.39370078740157483" bottom="0.19685039370078741" header="0.19685039370078741" footer="0.11811023622047245"/>
  <pageSetup paperSize="9" scale="43"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M58"/>
  <sheetViews>
    <sheetView zoomScale="70" zoomScaleNormal="70" zoomScaleSheetLayoutView="80" workbookViewId="0">
      <selection activeCell="H7" sqref="H7"/>
    </sheetView>
  </sheetViews>
  <sheetFormatPr defaultColWidth="13" defaultRowHeight="19.5"/>
  <cols>
    <col min="1" max="1" width="25.875" style="46" customWidth="1"/>
    <col min="2" max="4" width="16.25" style="46" customWidth="1"/>
    <col min="5" max="5" width="4.375" style="46" customWidth="1"/>
    <col min="6" max="6" width="10" style="48" customWidth="1"/>
    <col min="7" max="8" width="9" style="46" customWidth="1"/>
    <col min="9" max="11" width="12.5" style="46" customWidth="1"/>
    <col min="12" max="12" width="4" style="46" customWidth="1"/>
    <col min="13" max="13" width="48.375" style="46" customWidth="1"/>
    <col min="14" max="16384" width="13" style="46"/>
  </cols>
  <sheetData>
    <row r="1" spans="1:13" ht="31.5" thickBot="1">
      <c r="A1" s="43" t="s">
        <v>164</v>
      </c>
      <c r="B1" s="44" t="s">
        <v>495</v>
      </c>
      <c r="C1" s="45"/>
      <c r="D1" s="45"/>
      <c r="E1" s="45"/>
      <c r="F1" s="47"/>
      <c r="G1" s="1056" t="s">
        <v>165</v>
      </c>
      <c r="H1" s="1057"/>
      <c r="I1" s="1052">
        <f>総表!C27</f>
        <v>0</v>
      </c>
      <c r="J1" s="1052"/>
      <c r="K1" s="1052"/>
    </row>
    <row r="2" spans="1:13" ht="54" customHeight="1" thickBot="1">
      <c r="A2" s="172" t="s">
        <v>166</v>
      </c>
      <c r="B2" s="553" t="s">
        <v>167</v>
      </c>
      <c r="C2" s="653" t="s">
        <v>583</v>
      </c>
      <c r="D2" s="652" t="s">
        <v>593</v>
      </c>
      <c r="E2" s="1053" t="s">
        <v>168</v>
      </c>
      <c r="F2" s="1054"/>
      <c r="G2" s="409" t="s">
        <v>425</v>
      </c>
      <c r="H2" s="455" t="s">
        <v>424</v>
      </c>
      <c r="I2" s="173" t="s">
        <v>169</v>
      </c>
      <c r="J2" s="371" t="s">
        <v>497</v>
      </c>
      <c r="K2" s="371" t="s">
        <v>569</v>
      </c>
      <c r="M2" s="508" t="s">
        <v>529</v>
      </c>
    </row>
    <row r="3" spans="1:13" s="141" customFormat="1" ht="18.75" customHeight="1">
      <c r="A3" s="174"/>
      <c r="B3" s="175"/>
      <c r="C3" s="658"/>
      <c r="D3" s="659"/>
      <c r="E3" s="176" t="s">
        <v>170</v>
      </c>
      <c r="F3" s="177"/>
      <c r="G3" s="410"/>
      <c r="H3" s="405"/>
      <c r="I3" s="178">
        <f>IF(G3="",F3,F3*G3)</f>
        <v>0</v>
      </c>
      <c r="J3" s="179"/>
      <c r="K3" s="179"/>
      <c r="L3" s="404"/>
      <c r="M3" s="1049" t="s">
        <v>596</v>
      </c>
    </row>
    <row r="4" spans="1:13" s="141" customFormat="1" ht="18.75" customHeight="1">
      <c r="A4" s="180"/>
      <c r="B4" s="181"/>
      <c r="C4" s="660"/>
      <c r="D4" s="661"/>
      <c r="E4" s="182" t="s">
        <v>170</v>
      </c>
      <c r="F4" s="183"/>
      <c r="G4" s="411"/>
      <c r="H4" s="406"/>
      <c r="I4" s="184">
        <f t="shared" ref="I4:I53" si="0">IF(G4="",F4,F4*G4)</f>
        <v>0</v>
      </c>
      <c r="J4" s="185"/>
      <c r="K4" s="185"/>
      <c r="M4" s="1050"/>
    </row>
    <row r="5" spans="1:13" s="141" customFormat="1" ht="18.75" customHeight="1">
      <c r="A5" s="180"/>
      <c r="B5" s="181"/>
      <c r="C5" s="660"/>
      <c r="D5" s="661"/>
      <c r="E5" s="182" t="s">
        <v>170</v>
      </c>
      <c r="F5" s="183"/>
      <c r="G5" s="411"/>
      <c r="H5" s="406"/>
      <c r="I5" s="184">
        <f t="shared" si="0"/>
        <v>0</v>
      </c>
      <c r="J5" s="185"/>
      <c r="K5" s="185"/>
      <c r="M5" s="1050"/>
    </row>
    <row r="6" spans="1:13" s="141" customFormat="1" ht="18.75" customHeight="1">
      <c r="A6" s="180"/>
      <c r="B6" s="181"/>
      <c r="C6" s="660"/>
      <c r="D6" s="661"/>
      <c r="E6" s="182" t="s">
        <v>170</v>
      </c>
      <c r="F6" s="183"/>
      <c r="G6" s="411"/>
      <c r="H6" s="406"/>
      <c r="I6" s="184">
        <f t="shared" si="0"/>
        <v>0</v>
      </c>
      <c r="J6" s="185"/>
      <c r="K6" s="185"/>
      <c r="M6" s="1050"/>
    </row>
    <row r="7" spans="1:13" s="141" customFormat="1" ht="18.75" customHeight="1">
      <c r="A7" s="180"/>
      <c r="B7" s="181"/>
      <c r="C7" s="660"/>
      <c r="D7" s="661"/>
      <c r="E7" s="182" t="s">
        <v>170</v>
      </c>
      <c r="F7" s="183"/>
      <c r="G7" s="411"/>
      <c r="H7" s="406"/>
      <c r="I7" s="184">
        <f t="shared" si="0"/>
        <v>0</v>
      </c>
      <c r="J7" s="185"/>
      <c r="K7" s="185"/>
      <c r="M7" s="1050"/>
    </row>
    <row r="8" spans="1:13" s="141" customFormat="1" ht="18.75" customHeight="1">
      <c r="A8" s="180"/>
      <c r="B8" s="181"/>
      <c r="C8" s="660"/>
      <c r="D8" s="661"/>
      <c r="E8" s="182" t="s">
        <v>170</v>
      </c>
      <c r="F8" s="183"/>
      <c r="G8" s="411"/>
      <c r="H8" s="406"/>
      <c r="I8" s="184">
        <f t="shared" si="0"/>
        <v>0</v>
      </c>
      <c r="J8" s="185"/>
      <c r="K8" s="185"/>
      <c r="M8" s="1050"/>
    </row>
    <row r="9" spans="1:13" s="141" customFormat="1" ht="18.75" customHeight="1">
      <c r="A9" s="180"/>
      <c r="B9" s="181"/>
      <c r="C9" s="660"/>
      <c r="D9" s="661"/>
      <c r="E9" s="182" t="s">
        <v>170</v>
      </c>
      <c r="F9" s="183"/>
      <c r="G9" s="411"/>
      <c r="H9" s="406"/>
      <c r="I9" s="184">
        <f t="shared" si="0"/>
        <v>0</v>
      </c>
      <c r="J9" s="185"/>
      <c r="K9" s="185"/>
      <c r="M9" s="1050"/>
    </row>
    <row r="10" spans="1:13" s="141" customFormat="1" ht="18.75" customHeight="1">
      <c r="A10" s="180"/>
      <c r="B10" s="181"/>
      <c r="C10" s="660"/>
      <c r="D10" s="661"/>
      <c r="E10" s="182" t="s">
        <v>170</v>
      </c>
      <c r="F10" s="183"/>
      <c r="G10" s="411"/>
      <c r="H10" s="406"/>
      <c r="I10" s="184">
        <f t="shared" ref="I10:I20" si="1">IF(G10="",F10,F10*G10)</f>
        <v>0</v>
      </c>
      <c r="J10" s="185"/>
      <c r="K10" s="185"/>
      <c r="M10" s="1050"/>
    </row>
    <row r="11" spans="1:13" s="141" customFormat="1" ht="18.75" customHeight="1">
      <c r="A11" s="180"/>
      <c r="B11" s="181"/>
      <c r="C11" s="660"/>
      <c r="D11" s="661"/>
      <c r="E11" s="182" t="s">
        <v>170</v>
      </c>
      <c r="F11" s="183"/>
      <c r="G11" s="411"/>
      <c r="H11" s="406"/>
      <c r="I11" s="184">
        <f t="shared" si="1"/>
        <v>0</v>
      </c>
      <c r="J11" s="185"/>
      <c r="K11" s="185"/>
      <c r="M11" s="1050"/>
    </row>
    <row r="12" spans="1:13" s="141" customFormat="1" ht="18.75" customHeight="1">
      <c r="A12" s="180"/>
      <c r="B12" s="181"/>
      <c r="C12" s="660"/>
      <c r="D12" s="661"/>
      <c r="E12" s="182" t="s">
        <v>170</v>
      </c>
      <c r="F12" s="183"/>
      <c r="G12" s="411"/>
      <c r="H12" s="406"/>
      <c r="I12" s="184">
        <f t="shared" si="1"/>
        <v>0</v>
      </c>
      <c r="J12" s="185"/>
      <c r="K12" s="185"/>
      <c r="M12" s="1050"/>
    </row>
    <row r="13" spans="1:13" s="141" customFormat="1" ht="18.75" customHeight="1">
      <c r="A13" s="180"/>
      <c r="B13" s="181"/>
      <c r="C13" s="660"/>
      <c r="D13" s="661"/>
      <c r="E13" s="182" t="s">
        <v>170</v>
      </c>
      <c r="F13" s="183"/>
      <c r="G13" s="411"/>
      <c r="H13" s="406"/>
      <c r="I13" s="184">
        <f t="shared" si="1"/>
        <v>0</v>
      </c>
      <c r="J13" s="185"/>
      <c r="K13" s="185"/>
      <c r="M13" s="1050"/>
    </row>
    <row r="14" spans="1:13" s="141" customFormat="1" ht="18.75" customHeight="1">
      <c r="A14" s="374"/>
      <c r="B14" s="181"/>
      <c r="C14" s="660"/>
      <c r="D14" s="661"/>
      <c r="E14" s="182" t="s">
        <v>170</v>
      </c>
      <c r="F14" s="183"/>
      <c r="G14" s="411"/>
      <c r="H14" s="406"/>
      <c r="I14" s="184">
        <f t="shared" si="1"/>
        <v>0</v>
      </c>
      <c r="J14" s="185"/>
      <c r="K14" s="185"/>
      <c r="M14" s="1050"/>
    </row>
    <row r="15" spans="1:13" s="141" customFormat="1" ht="18.75" customHeight="1">
      <c r="A15" s="374"/>
      <c r="B15" s="181"/>
      <c r="C15" s="660"/>
      <c r="D15" s="661"/>
      <c r="E15" s="182" t="s">
        <v>170</v>
      </c>
      <c r="F15" s="183"/>
      <c r="G15" s="411"/>
      <c r="H15" s="406"/>
      <c r="I15" s="184">
        <f t="shared" si="1"/>
        <v>0</v>
      </c>
      <c r="J15" s="185"/>
      <c r="K15" s="185"/>
      <c r="M15" s="1050"/>
    </row>
    <row r="16" spans="1:13" s="141" customFormat="1" ht="18.75" customHeight="1">
      <c r="A16" s="180"/>
      <c r="B16" s="181"/>
      <c r="C16" s="660"/>
      <c r="D16" s="661"/>
      <c r="E16" s="182" t="s">
        <v>170</v>
      </c>
      <c r="F16" s="183"/>
      <c r="G16" s="411"/>
      <c r="H16" s="406"/>
      <c r="I16" s="184">
        <f t="shared" si="1"/>
        <v>0</v>
      </c>
      <c r="J16" s="185"/>
      <c r="K16" s="185"/>
      <c r="M16" s="1050"/>
    </row>
    <row r="17" spans="1:13" s="141" customFormat="1" ht="18.75" customHeight="1">
      <c r="A17" s="180"/>
      <c r="B17" s="181"/>
      <c r="C17" s="660"/>
      <c r="D17" s="661"/>
      <c r="E17" s="182" t="s">
        <v>170</v>
      </c>
      <c r="F17" s="183"/>
      <c r="G17" s="411"/>
      <c r="H17" s="406"/>
      <c r="I17" s="184">
        <f t="shared" si="1"/>
        <v>0</v>
      </c>
      <c r="J17" s="185"/>
      <c r="K17" s="185"/>
      <c r="M17" s="1050"/>
    </row>
    <row r="18" spans="1:13" s="141" customFormat="1" ht="18.75" customHeight="1">
      <c r="A18" s="180"/>
      <c r="B18" s="181"/>
      <c r="C18" s="660"/>
      <c r="D18" s="661"/>
      <c r="E18" s="182" t="s">
        <v>170</v>
      </c>
      <c r="F18" s="183"/>
      <c r="G18" s="411"/>
      <c r="H18" s="406"/>
      <c r="I18" s="184">
        <f t="shared" si="1"/>
        <v>0</v>
      </c>
      <c r="J18" s="185"/>
      <c r="K18" s="185"/>
      <c r="M18" s="1050"/>
    </row>
    <row r="19" spans="1:13" s="141" customFormat="1" ht="18.75" customHeight="1">
      <c r="A19" s="180"/>
      <c r="B19" s="181"/>
      <c r="C19" s="660"/>
      <c r="D19" s="661"/>
      <c r="E19" s="182" t="s">
        <v>170</v>
      </c>
      <c r="F19" s="183"/>
      <c r="G19" s="411"/>
      <c r="H19" s="406"/>
      <c r="I19" s="184">
        <f t="shared" si="1"/>
        <v>0</v>
      </c>
      <c r="J19" s="185"/>
      <c r="K19" s="185"/>
      <c r="M19" s="1050"/>
    </row>
    <row r="20" spans="1:13" s="141" customFormat="1" ht="18.75" customHeight="1">
      <c r="A20" s="180"/>
      <c r="B20" s="181"/>
      <c r="C20" s="660"/>
      <c r="D20" s="661"/>
      <c r="E20" s="182" t="s">
        <v>170</v>
      </c>
      <c r="F20" s="183"/>
      <c r="G20" s="411"/>
      <c r="H20" s="406"/>
      <c r="I20" s="184">
        <f t="shared" si="1"/>
        <v>0</v>
      </c>
      <c r="J20" s="185"/>
      <c r="K20" s="185"/>
      <c r="M20" s="1050"/>
    </row>
    <row r="21" spans="1:13" s="141" customFormat="1" ht="18.75" customHeight="1">
      <c r="A21" s="180"/>
      <c r="B21" s="181"/>
      <c r="C21" s="660"/>
      <c r="D21" s="661"/>
      <c r="E21" s="182" t="s">
        <v>170</v>
      </c>
      <c r="F21" s="183"/>
      <c r="G21" s="411"/>
      <c r="H21" s="406"/>
      <c r="I21" s="184">
        <f t="shared" si="0"/>
        <v>0</v>
      </c>
      <c r="J21" s="185"/>
      <c r="K21" s="185"/>
      <c r="M21" s="1050"/>
    </row>
    <row r="22" spans="1:13" s="141" customFormat="1" ht="18.75" customHeight="1">
      <c r="A22" s="180"/>
      <c r="B22" s="181"/>
      <c r="C22" s="660"/>
      <c r="D22" s="661"/>
      <c r="E22" s="182" t="s">
        <v>170</v>
      </c>
      <c r="F22" s="183"/>
      <c r="G22" s="411"/>
      <c r="H22" s="406"/>
      <c r="I22" s="184">
        <f t="shared" si="0"/>
        <v>0</v>
      </c>
      <c r="J22" s="185"/>
      <c r="K22" s="185"/>
      <c r="M22" s="1050"/>
    </row>
    <row r="23" spans="1:13" s="141" customFormat="1" ht="18.75" customHeight="1">
      <c r="A23" s="180"/>
      <c r="B23" s="181"/>
      <c r="C23" s="660"/>
      <c r="D23" s="661"/>
      <c r="E23" s="182" t="s">
        <v>170</v>
      </c>
      <c r="F23" s="183"/>
      <c r="G23" s="411"/>
      <c r="H23" s="406"/>
      <c r="I23" s="184">
        <f t="shared" si="0"/>
        <v>0</v>
      </c>
      <c r="J23" s="185"/>
      <c r="K23" s="185"/>
      <c r="M23" s="1050"/>
    </row>
    <row r="24" spans="1:13" s="141" customFormat="1" ht="18.75" customHeight="1">
      <c r="A24" s="180"/>
      <c r="B24" s="181"/>
      <c r="C24" s="660"/>
      <c r="D24" s="661"/>
      <c r="E24" s="182" t="s">
        <v>170</v>
      </c>
      <c r="F24" s="183"/>
      <c r="G24" s="411"/>
      <c r="H24" s="406"/>
      <c r="I24" s="184">
        <f t="shared" si="0"/>
        <v>0</v>
      </c>
      <c r="J24" s="185"/>
      <c r="K24" s="185"/>
      <c r="M24" s="1050"/>
    </row>
    <row r="25" spans="1:13" s="141" customFormat="1" ht="18.75" customHeight="1">
      <c r="A25" s="374"/>
      <c r="B25" s="181"/>
      <c r="C25" s="660"/>
      <c r="D25" s="661"/>
      <c r="E25" s="182" t="s">
        <v>170</v>
      </c>
      <c r="F25" s="183"/>
      <c r="G25" s="411"/>
      <c r="H25" s="406"/>
      <c r="I25" s="184">
        <f t="shared" si="0"/>
        <v>0</v>
      </c>
      <c r="J25" s="185"/>
      <c r="K25" s="185"/>
      <c r="M25" s="1050"/>
    </row>
    <row r="26" spans="1:13" s="141" customFormat="1" ht="18.75" customHeight="1">
      <c r="A26" s="374"/>
      <c r="B26" s="181"/>
      <c r="C26" s="660"/>
      <c r="D26" s="661"/>
      <c r="E26" s="182" t="s">
        <v>170</v>
      </c>
      <c r="F26" s="183"/>
      <c r="G26" s="411"/>
      <c r="H26" s="406"/>
      <c r="I26" s="184">
        <f t="shared" si="0"/>
        <v>0</v>
      </c>
      <c r="J26" s="185"/>
      <c r="K26" s="185"/>
      <c r="M26" s="1050"/>
    </row>
    <row r="27" spans="1:13" s="141" customFormat="1" ht="18.75" customHeight="1">
      <c r="A27" s="180"/>
      <c r="B27" s="181"/>
      <c r="C27" s="660"/>
      <c r="D27" s="661"/>
      <c r="E27" s="182" t="s">
        <v>170</v>
      </c>
      <c r="F27" s="183"/>
      <c r="G27" s="411"/>
      <c r="H27" s="406"/>
      <c r="I27" s="184">
        <f t="shared" si="0"/>
        <v>0</v>
      </c>
      <c r="J27" s="185"/>
      <c r="K27" s="185"/>
      <c r="M27" s="1050"/>
    </row>
    <row r="28" spans="1:13" s="141" customFormat="1" ht="18.75" customHeight="1">
      <c r="A28" s="180"/>
      <c r="B28" s="181"/>
      <c r="C28" s="660"/>
      <c r="D28" s="661"/>
      <c r="E28" s="182" t="s">
        <v>170</v>
      </c>
      <c r="F28" s="183"/>
      <c r="G28" s="411"/>
      <c r="H28" s="406"/>
      <c r="I28" s="184">
        <f t="shared" si="0"/>
        <v>0</v>
      </c>
      <c r="J28" s="185"/>
      <c r="K28" s="185"/>
      <c r="M28" s="1050"/>
    </row>
    <row r="29" spans="1:13" s="141" customFormat="1" ht="18.75" customHeight="1">
      <c r="A29" s="180"/>
      <c r="B29" s="181"/>
      <c r="C29" s="660"/>
      <c r="D29" s="661"/>
      <c r="E29" s="182" t="s">
        <v>170</v>
      </c>
      <c r="F29" s="183"/>
      <c r="G29" s="411"/>
      <c r="H29" s="406"/>
      <c r="I29" s="184">
        <f t="shared" si="0"/>
        <v>0</v>
      </c>
      <c r="J29" s="185"/>
      <c r="K29" s="185"/>
      <c r="M29" s="1050"/>
    </row>
    <row r="30" spans="1:13" s="141" customFormat="1" ht="18.75" customHeight="1">
      <c r="A30" s="180"/>
      <c r="B30" s="181"/>
      <c r="C30" s="660"/>
      <c r="D30" s="661"/>
      <c r="E30" s="182" t="s">
        <v>170</v>
      </c>
      <c r="F30" s="183"/>
      <c r="G30" s="411"/>
      <c r="H30" s="406"/>
      <c r="I30" s="184">
        <f t="shared" si="0"/>
        <v>0</v>
      </c>
      <c r="J30" s="185"/>
      <c r="K30" s="185"/>
      <c r="M30" s="1050"/>
    </row>
    <row r="31" spans="1:13" s="141" customFormat="1" ht="18.75" customHeight="1">
      <c r="A31" s="180"/>
      <c r="B31" s="181"/>
      <c r="C31" s="660"/>
      <c r="D31" s="661"/>
      <c r="E31" s="182" t="s">
        <v>170</v>
      </c>
      <c r="F31" s="183"/>
      <c r="G31" s="411"/>
      <c r="H31" s="406"/>
      <c r="I31" s="184">
        <f t="shared" si="0"/>
        <v>0</v>
      </c>
      <c r="J31" s="185"/>
      <c r="K31" s="185"/>
      <c r="M31" s="1050"/>
    </row>
    <row r="32" spans="1:13" s="141" customFormat="1" ht="18.75" customHeight="1">
      <c r="A32" s="180"/>
      <c r="B32" s="181"/>
      <c r="C32" s="660"/>
      <c r="D32" s="661"/>
      <c r="E32" s="182" t="s">
        <v>170</v>
      </c>
      <c r="F32" s="183"/>
      <c r="G32" s="411"/>
      <c r="H32" s="406"/>
      <c r="I32" s="184">
        <f t="shared" si="0"/>
        <v>0</v>
      </c>
      <c r="J32" s="185"/>
      <c r="K32" s="185"/>
      <c r="M32" s="1050"/>
    </row>
    <row r="33" spans="1:13" s="141" customFormat="1" ht="18.75" customHeight="1">
      <c r="A33" s="180"/>
      <c r="B33" s="181"/>
      <c r="C33" s="660"/>
      <c r="D33" s="661"/>
      <c r="E33" s="182" t="s">
        <v>170</v>
      </c>
      <c r="F33" s="183"/>
      <c r="G33" s="411"/>
      <c r="H33" s="406"/>
      <c r="I33" s="184">
        <f t="shared" si="0"/>
        <v>0</v>
      </c>
      <c r="J33" s="185"/>
      <c r="K33" s="185"/>
      <c r="M33" s="1050"/>
    </row>
    <row r="34" spans="1:13" s="141" customFormat="1" ht="18.75" customHeight="1">
      <c r="A34" s="180"/>
      <c r="B34" s="181"/>
      <c r="C34" s="660"/>
      <c r="D34" s="661"/>
      <c r="E34" s="182" t="s">
        <v>170</v>
      </c>
      <c r="F34" s="183"/>
      <c r="G34" s="411"/>
      <c r="H34" s="406"/>
      <c r="I34" s="184">
        <f t="shared" si="0"/>
        <v>0</v>
      </c>
      <c r="J34" s="185"/>
      <c r="K34" s="185"/>
      <c r="M34" s="1050"/>
    </row>
    <row r="35" spans="1:13" s="141" customFormat="1" ht="18.75" customHeight="1">
      <c r="A35" s="180"/>
      <c r="B35" s="181"/>
      <c r="C35" s="660"/>
      <c r="D35" s="661"/>
      <c r="E35" s="182" t="s">
        <v>170</v>
      </c>
      <c r="F35" s="183"/>
      <c r="G35" s="411"/>
      <c r="H35" s="406"/>
      <c r="I35" s="184">
        <f t="shared" si="0"/>
        <v>0</v>
      </c>
      <c r="J35" s="185"/>
      <c r="K35" s="185"/>
      <c r="M35" s="1050"/>
    </row>
    <row r="36" spans="1:13" s="141" customFormat="1" ht="18.75" customHeight="1">
      <c r="A36" s="180"/>
      <c r="B36" s="181"/>
      <c r="C36" s="660"/>
      <c r="D36" s="661"/>
      <c r="E36" s="182" t="s">
        <v>170</v>
      </c>
      <c r="F36" s="183"/>
      <c r="G36" s="411"/>
      <c r="H36" s="406"/>
      <c r="I36" s="184">
        <f t="shared" si="0"/>
        <v>0</v>
      </c>
      <c r="J36" s="185"/>
      <c r="K36" s="185"/>
      <c r="M36" s="1050"/>
    </row>
    <row r="37" spans="1:13" s="141" customFormat="1" ht="18.75" customHeight="1">
      <c r="A37" s="180"/>
      <c r="B37" s="181"/>
      <c r="C37" s="660"/>
      <c r="D37" s="661"/>
      <c r="E37" s="182" t="s">
        <v>170</v>
      </c>
      <c r="F37" s="183"/>
      <c r="G37" s="411"/>
      <c r="H37" s="406"/>
      <c r="I37" s="184">
        <f t="shared" si="0"/>
        <v>0</v>
      </c>
      <c r="J37" s="185"/>
      <c r="K37" s="185"/>
      <c r="M37" s="1050"/>
    </row>
    <row r="38" spans="1:13" s="141" customFormat="1" ht="18.75" customHeight="1">
      <c r="A38" s="180"/>
      <c r="B38" s="181"/>
      <c r="C38" s="660"/>
      <c r="D38" s="661"/>
      <c r="E38" s="182" t="s">
        <v>170</v>
      </c>
      <c r="F38" s="183"/>
      <c r="G38" s="411"/>
      <c r="H38" s="406"/>
      <c r="I38" s="184">
        <f t="shared" si="0"/>
        <v>0</v>
      </c>
      <c r="J38" s="185"/>
      <c r="K38" s="185"/>
      <c r="M38" s="1050"/>
    </row>
    <row r="39" spans="1:13" s="141" customFormat="1" ht="18.75" customHeight="1">
      <c r="A39" s="180"/>
      <c r="B39" s="181"/>
      <c r="C39" s="660"/>
      <c r="D39" s="661"/>
      <c r="E39" s="182" t="s">
        <v>170</v>
      </c>
      <c r="F39" s="183"/>
      <c r="G39" s="411"/>
      <c r="H39" s="406"/>
      <c r="I39" s="184">
        <f t="shared" si="0"/>
        <v>0</v>
      </c>
      <c r="J39" s="185"/>
      <c r="K39" s="185"/>
      <c r="M39" s="1050"/>
    </row>
    <row r="40" spans="1:13" s="141" customFormat="1" ht="18.75" customHeight="1">
      <c r="A40" s="180"/>
      <c r="B40" s="181"/>
      <c r="C40" s="660"/>
      <c r="D40" s="661"/>
      <c r="E40" s="182" t="s">
        <v>170</v>
      </c>
      <c r="F40" s="183"/>
      <c r="G40" s="411"/>
      <c r="H40" s="406"/>
      <c r="I40" s="184">
        <f t="shared" si="0"/>
        <v>0</v>
      </c>
      <c r="J40" s="185"/>
      <c r="K40" s="185"/>
      <c r="M40" s="1050"/>
    </row>
    <row r="41" spans="1:13" s="141" customFormat="1" ht="18.75" customHeight="1">
      <c r="A41" s="180"/>
      <c r="B41" s="181"/>
      <c r="C41" s="660"/>
      <c r="D41" s="661"/>
      <c r="E41" s="182" t="s">
        <v>170</v>
      </c>
      <c r="F41" s="183"/>
      <c r="G41" s="411"/>
      <c r="H41" s="406"/>
      <c r="I41" s="184">
        <f t="shared" si="0"/>
        <v>0</v>
      </c>
      <c r="J41" s="185"/>
      <c r="K41" s="185"/>
      <c r="M41" s="1050"/>
    </row>
    <row r="42" spans="1:13" s="141" customFormat="1" ht="18.75" customHeight="1">
      <c r="A42" s="180"/>
      <c r="B42" s="181"/>
      <c r="C42" s="660"/>
      <c r="D42" s="661"/>
      <c r="E42" s="182" t="s">
        <v>170</v>
      </c>
      <c r="F42" s="183"/>
      <c r="G42" s="411"/>
      <c r="H42" s="406"/>
      <c r="I42" s="184">
        <f t="shared" si="0"/>
        <v>0</v>
      </c>
      <c r="J42" s="185"/>
      <c r="K42" s="185"/>
      <c r="M42" s="1050"/>
    </row>
    <row r="43" spans="1:13" s="141" customFormat="1" ht="18.75" customHeight="1">
      <c r="A43" s="375"/>
      <c r="B43" s="181"/>
      <c r="C43" s="660"/>
      <c r="D43" s="661"/>
      <c r="E43" s="182" t="s">
        <v>170</v>
      </c>
      <c r="F43" s="183"/>
      <c r="G43" s="411"/>
      <c r="H43" s="406"/>
      <c r="I43" s="184">
        <f t="shared" si="0"/>
        <v>0</v>
      </c>
      <c r="J43" s="185"/>
      <c r="K43" s="185"/>
      <c r="M43" s="1050"/>
    </row>
    <row r="44" spans="1:13" s="141" customFormat="1" ht="18.75" customHeight="1">
      <c r="A44" s="180"/>
      <c r="B44" s="186"/>
      <c r="C44" s="660"/>
      <c r="D44" s="661"/>
      <c r="E44" s="182" t="s">
        <v>170</v>
      </c>
      <c r="F44" s="183"/>
      <c r="G44" s="412"/>
      <c r="H44" s="407"/>
      <c r="I44" s="184">
        <f t="shared" si="0"/>
        <v>0</v>
      </c>
      <c r="J44" s="185"/>
      <c r="K44" s="185"/>
      <c r="M44" s="1050"/>
    </row>
    <row r="45" spans="1:13" s="141" customFormat="1" ht="18.75" customHeight="1">
      <c r="A45" s="180"/>
      <c r="B45" s="186"/>
      <c r="C45" s="660"/>
      <c r="D45" s="661"/>
      <c r="E45" s="182" t="s">
        <v>170</v>
      </c>
      <c r="F45" s="183"/>
      <c r="G45" s="412"/>
      <c r="H45" s="407"/>
      <c r="I45" s="184">
        <f t="shared" si="0"/>
        <v>0</v>
      </c>
      <c r="J45" s="185"/>
      <c r="K45" s="185"/>
      <c r="M45" s="1050"/>
    </row>
    <row r="46" spans="1:13" s="141" customFormat="1" ht="18.75" customHeight="1">
      <c r="A46" s="180"/>
      <c r="B46" s="186"/>
      <c r="C46" s="660"/>
      <c r="D46" s="661"/>
      <c r="E46" s="182" t="s">
        <v>170</v>
      </c>
      <c r="F46" s="183"/>
      <c r="G46" s="412"/>
      <c r="H46" s="407"/>
      <c r="I46" s="184">
        <f t="shared" si="0"/>
        <v>0</v>
      </c>
      <c r="J46" s="185"/>
      <c r="K46" s="185"/>
      <c r="M46" s="1050"/>
    </row>
    <row r="47" spans="1:13" s="141" customFormat="1" ht="18.75" customHeight="1">
      <c r="A47" s="180"/>
      <c r="B47" s="186"/>
      <c r="C47" s="660"/>
      <c r="D47" s="661"/>
      <c r="E47" s="182" t="s">
        <v>170</v>
      </c>
      <c r="F47" s="183"/>
      <c r="G47" s="412"/>
      <c r="H47" s="407"/>
      <c r="I47" s="184">
        <f t="shared" si="0"/>
        <v>0</v>
      </c>
      <c r="J47" s="185"/>
      <c r="K47" s="185"/>
      <c r="M47" s="1050"/>
    </row>
    <row r="48" spans="1:13" s="141" customFormat="1" ht="18.75" customHeight="1">
      <c r="A48" s="180"/>
      <c r="B48" s="186"/>
      <c r="C48" s="660"/>
      <c r="D48" s="661"/>
      <c r="E48" s="182" t="s">
        <v>170</v>
      </c>
      <c r="F48" s="183"/>
      <c r="G48" s="412"/>
      <c r="H48" s="407"/>
      <c r="I48" s="184">
        <f t="shared" si="0"/>
        <v>0</v>
      </c>
      <c r="J48" s="185"/>
      <c r="K48" s="185"/>
      <c r="M48" s="1050"/>
    </row>
    <row r="49" spans="1:13" s="141" customFormat="1" ht="18.75" customHeight="1">
      <c r="A49" s="180"/>
      <c r="B49" s="186"/>
      <c r="C49" s="660"/>
      <c r="D49" s="661"/>
      <c r="E49" s="182" t="s">
        <v>170</v>
      </c>
      <c r="F49" s="183"/>
      <c r="G49" s="412"/>
      <c r="H49" s="407"/>
      <c r="I49" s="184">
        <f t="shared" si="0"/>
        <v>0</v>
      </c>
      <c r="J49" s="185"/>
      <c r="K49" s="185"/>
      <c r="M49" s="1050"/>
    </row>
    <row r="50" spans="1:13" s="141" customFormat="1" ht="18.75" customHeight="1">
      <c r="A50" s="180"/>
      <c r="B50" s="181"/>
      <c r="C50" s="660"/>
      <c r="D50" s="661"/>
      <c r="E50" s="182" t="s">
        <v>170</v>
      </c>
      <c r="F50" s="183"/>
      <c r="G50" s="411"/>
      <c r="H50" s="406"/>
      <c r="I50" s="184">
        <f t="shared" si="0"/>
        <v>0</v>
      </c>
      <c r="J50" s="185"/>
      <c r="K50" s="185"/>
      <c r="M50" s="1050"/>
    </row>
    <row r="51" spans="1:13" s="141" customFormat="1" ht="18.75" customHeight="1">
      <c r="A51" s="180"/>
      <c r="B51" s="186"/>
      <c r="C51" s="660"/>
      <c r="D51" s="661"/>
      <c r="E51" s="182" t="s">
        <v>170</v>
      </c>
      <c r="F51" s="183"/>
      <c r="G51" s="412"/>
      <c r="H51" s="407"/>
      <c r="I51" s="184">
        <f t="shared" si="0"/>
        <v>0</v>
      </c>
      <c r="J51" s="185"/>
      <c r="K51" s="185"/>
      <c r="M51" s="1050"/>
    </row>
    <row r="52" spans="1:13" s="141" customFormat="1" ht="18.75" customHeight="1">
      <c r="A52" s="180"/>
      <c r="B52" s="186"/>
      <c r="C52" s="662"/>
      <c r="D52" s="663"/>
      <c r="E52" s="187" t="s">
        <v>170</v>
      </c>
      <c r="F52" s="188"/>
      <c r="G52" s="412"/>
      <c r="H52" s="407"/>
      <c r="I52" s="184">
        <f t="shared" si="0"/>
        <v>0</v>
      </c>
      <c r="J52" s="185"/>
      <c r="K52" s="185"/>
      <c r="M52" s="1050"/>
    </row>
    <row r="53" spans="1:13" s="141" customFormat="1" ht="18.75" customHeight="1">
      <c r="A53" s="189"/>
      <c r="B53" s="190"/>
      <c r="C53" s="664"/>
      <c r="D53" s="665"/>
      <c r="E53" s="191" t="s">
        <v>170</v>
      </c>
      <c r="F53" s="192"/>
      <c r="G53" s="413"/>
      <c r="H53" s="408"/>
      <c r="I53" s="193">
        <f t="shared" si="0"/>
        <v>0</v>
      </c>
      <c r="J53" s="194"/>
      <c r="K53" s="194"/>
      <c r="M53" s="1050"/>
    </row>
    <row r="54" spans="1:13" s="141" customFormat="1" ht="18.75" customHeight="1" thickBot="1">
      <c r="A54" s="1058" t="s">
        <v>171</v>
      </c>
      <c r="B54" s="1059"/>
      <c r="C54" s="1059"/>
      <c r="D54" s="1059"/>
      <c r="E54" s="1059"/>
      <c r="F54" s="1059"/>
      <c r="G54" s="1059"/>
      <c r="H54" s="1060"/>
      <c r="I54" s="195">
        <f>SUM(I3:I53)</f>
        <v>0</v>
      </c>
      <c r="J54" s="195">
        <f>SUM(J3:J53)</f>
        <v>0</v>
      </c>
      <c r="K54" s="195">
        <f>SUM(K3:K53)</f>
        <v>0</v>
      </c>
      <c r="M54" s="1051"/>
    </row>
    <row r="55" spans="1:13">
      <c r="G55" s="1061" t="s">
        <v>200</v>
      </c>
      <c r="H55" s="1062"/>
      <c r="I55" s="1055">
        <f>総表!J49</f>
        <v>0</v>
      </c>
      <c r="J55" s="1055"/>
      <c r="K55" s="1055"/>
    </row>
    <row r="57" spans="1:13">
      <c r="I57" s="559" t="s">
        <v>532</v>
      </c>
    </row>
    <row r="58" spans="1:13">
      <c r="I58" s="66">
        <f>I54-J54-K54</f>
        <v>0</v>
      </c>
    </row>
  </sheetData>
  <sheetProtection algorithmName="SHA-512" hashValue="5a+0YaR+dB5cwlgz9NcpwjSW6H/nrAOgbJjkFc4jTO4cgAzrZfvgpLlZpPVMTjnmfaxuF5ASPSYaTc5VP80g0w==" saltValue="b/lCUn2pDKGE00JRgp7uIQ==" spinCount="100000" sheet="1" insertRows="0" deleteRows="0"/>
  <mergeCells count="7">
    <mergeCell ref="M3:M54"/>
    <mergeCell ref="I1:K1"/>
    <mergeCell ref="E2:F2"/>
    <mergeCell ref="I55:K55"/>
    <mergeCell ref="G1:H1"/>
    <mergeCell ref="A54:H54"/>
    <mergeCell ref="G55:H55"/>
  </mergeCells>
  <phoneticPr fontId="11"/>
  <dataValidations count="2">
    <dataValidation type="whole" operator="lessThanOrEqual" allowBlank="1" showInputMessage="1" showErrorMessage="1" sqref="K3:K53" xr:uid="{00000000-0002-0000-0900-000000000000}">
      <formula1>I3</formula1>
    </dataValidation>
    <dataValidation type="whole" operator="lessThanOrEqual" allowBlank="1" showInputMessage="1" showErrorMessage="1" sqref="J3:J53" xr:uid="{CC93DD22-F8F4-4BC1-B0BE-5CF85728DE18}">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M47"/>
  <sheetViews>
    <sheetView zoomScale="70" zoomScaleNormal="70" zoomScaleSheetLayoutView="80" workbookViewId="0">
      <selection activeCell="K4" sqref="K4"/>
    </sheetView>
  </sheetViews>
  <sheetFormatPr defaultColWidth="13" defaultRowHeight="19.5"/>
  <cols>
    <col min="1" max="1" width="13" style="46"/>
    <col min="2" max="2" width="18.75" style="46" customWidth="1"/>
    <col min="3" max="4" width="12.5" style="46" customWidth="1"/>
    <col min="5" max="5" width="4.375" style="46" customWidth="1"/>
    <col min="6" max="6" width="10.75" style="48" customWidth="1"/>
    <col min="7" max="8" width="9" style="46" customWidth="1"/>
    <col min="9" max="9" width="15" style="46" customWidth="1"/>
    <col min="10" max="11" width="15.875" style="49" customWidth="1"/>
    <col min="12" max="12" width="8.625" style="49" customWidth="1"/>
    <col min="13" max="13" width="49.75" style="46" customWidth="1"/>
    <col min="14" max="16384" width="13" style="46"/>
  </cols>
  <sheetData>
    <row r="1" spans="1:13" ht="31.5" thickBot="1">
      <c r="A1" s="43" t="s">
        <v>172</v>
      </c>
      <c r="B1" s="44"/>
      <c r="C1" s="44" t="s">
        <v>552</v>
      </c>
      <c r="D1" s="44"/>
      <c r="E1" s="45"/>
      <c r="F1" s="47"/>
      <c r="G1" s="1056" t="s">
        <v>165</v>
      </c>
      <c r="H1" s="1057"/>
      <c r="I1" s="1052">
        <f>総表!C27</f>
        <v>0</v>
      </c>
      <c r="J1" s="1052"/>
      <c r="K1" s="600"/>
      <c r="L1" s="460"/>
    </row>
    <row r="2" spans="1:13" ht="45.75" thickBot="1">
      <c r="A2" s="207" t="s">
        <v>173</v>
      </c>
      <c r="B2" s="207" t="s">
        <v>174</v>
      </c>
      <c r="C2" s="207" t="s">
        <v>584</v>
      </c>
      <c r="D2" s="207" t="s">
        <v>593</v>
      </c>
      <c r="E2" s="1063" t="s">
        <v>168</v>
      </c>
      <c r="F2" s="1064"/>
      <c r="G2" s="400" t="s">
        <v>425</v>
      </c>
      <c r="H2" s="456" t="s">
        <v>424</v>
      </c>
      <c r="I2" s="370" t="s">
        <v>169</v>
      </c>
      <c r="J2" s="371" t="s">
        <v>497</v>
      </c>
      <c r="K2" s="371" t="s">
        <v>497</v>
      </c>
      <c r="L2" s="461"/>
      <c r="M2" s="508" t="s">
        <v>529</v>
      </c>
    </row>
    <row r="3" spans="1:13" s="141" customFormat="1" ht="19.5" customHeight="1">
      <c r="A3" s="1065" t="s">
        <v>175</v>
      </c>
      <c r="B3" s="1066"/>
      <c r="C3" s="1066"/>
      <c r="D3" s="1066"/>
      <c r="E3" s="1066"/>
      <c r="F3" s="1066"/>
      <c r="G3" s="1066"/>
      <c r="H3" s="1066"/>
      <c r="I3" s="1066"/>
      <c r="J3" s="1066"/>
      <c r="K3" s="1067"/>
      <c r="L3" s="462"/>
      <c r="M3" s="1049" t="s">
        <v>596</v>
      </c>
    </row>
    <row r="4" spans="1:13" s="141" customFormat="1">
      <c r="A4" s="601"/>
      <c r="B4" s="372"/>
      <c r="C4" s="657"/>
      <c r="D4" s="654"/>
      <c r="E4" s="176" t="s">
        <v>170</v>
      </c>
      <c r="F4" s="196"/>
      <c r="G4" s="401"/>
      <c r="H4" s="397"/>
      <c r="I4" s="204">
        <f t="shared" ref="I4:I42" si="0">IF(G4="",F4,F4*G4)</f>
        <v>0</v>
      </c>
      <c r="J4" s="205"/>
      <c r="K4" s="205"/>
      <c r="L4" s="462"/>
      <c r="M4" s="1050"/>
    </row>
    <row r="5" spans="1:13" s="141" customFormat="1">
      <c r="A5" s="180"/>
      <c r="B5" s="554"/>
      <c r="C5" s="554"/>
      <c r="D5" s="655"/>
      <c r="E5" s="182" t="s">
        <v>170</v>
      </c>
      <c r="F5" s="197"/>
      <c r="G5" s="402"/>
      <c r="H5" s="398"/>
      <c r="I5" s="198">
        <f t="shared" si="0"/>
        <v>0</v>
      </c>
      <c r="J5" s="199"/>
      <c r="K5" s="205"/>
      <c r="L5" s="462"/>
      <c r="M5" s="1050"/>
    </row>
    <row r="6" spans="1:13" s="141" customFormat="1">
      <c r="A6" s="180"/>
      <c r="B6" s="554"/>
      <c r="C6" s="554"/>
      <c r="D6" s="655"/>
      <c r="E6" s="182" t="s">
        <v>170</v>
      </c>
      <c r="F6" s="197"/>
      <c r="G6" s="402"/>
      <c r="H6" s="398"/>
      <c r="I6" s="198">
        <f t="shared" si="0"/>
        <v>0</v>
      </c>
      <c r="J6" s="199"/>
      <c r="K6" s="205"/>
      <c r="L6" s="462"/>
      <c r="M6" s="1050"/>
    </row>
    <row r="7" spans="1:13" s="141" customFormat="1">
      <c r="A7" s="180"/>
      <c r="B7" s="554"/>
      <c r="C7" s="554"/>
      <c r="D7" s="655"/>
      <c r="E7" s="182" t="s">
        <v>170</v>
      </c>
      <c r="F7" s="197"/>
      <c r="G7" s="402"/>
      <c r="H7" s="398"/>
      <c r="I7" s="198">
        <f t="shared" si="0"/>
        <v>0</v>
      </c>
      <c r="J7" s="199"/>
      <c r="K7" s="205"/>
      <c r="L7" s="462"/>
      <c r="M7" s="1050"/>
    </row>
    <row r="8" spans="1:13" s="141" customFormat="1">
      <c r="A8" s="555"/>
      <c r="B8" s="556"/>
      <c r="C8" s="556"/>
      <c r="D8" s="656"/>
      <c r="E8" s="200" t="s">
        <v>170</v>
      </c>
      <c r="F8" s="201"/>
      <c r="G8" s="403"/>
      <c r="H8" s="399"/>
      <c r="I8" s="202">
        <f t="shared" si="0"/>
        <v>0</v>
      </c>
      <c r="J8" s="203"/>
      <c r="K8" s="205"/>
      <c r="L8" s="462"/>
      <c r="M8" s="1050"/>
    </row>
    <row r="9" spans="1:13" s="141" customFormat="1">
      <c r="A9" s="1065" t="s">
        <v>176</v>
      </c>
      <c r="B9" s="1066"/>
      <c r="C9" s="1066"/>
      <c r="D9" s="1066"/>
      <c r="E9" s="1066"/>
      <c r="F9" s="1066"/>
      <c r="G9" s="1066"/>
      <c r="H9" s="1066"/>
      <c r="I9" s="1066"/>
      <c r="J9" s="1066"/>
      <c r="K9" s="1067"/>
      <c r="L9" s="462"/>
      <c r="M9" s="1050"/>
    </row>
    <row r="10" spans="1:13" s="141" customFormat="1">
      <c r="A10" s="601"/>
      <c r="B10" s="372"/>
      <c r="C10" s="372"/>
      <c r="D10" s="372"/>
      <c r="E10" s="176" t="s">
        <v>170</v>
      </c>
      <c r="F10" s="196"/>
      <c r="G10" s="401"/>
      <c r="H10" s="397"/>
      <c r="I10" s="204">
        <f t="shared" si="0"/>
        <v>0</v>
      </c>
      <c r="J10" s="205"/>
      <c r="K10" s="205"/>
      <c r="L10" s="462"/>
      <c r="M10" s="1050"/>
    </row>
    <row r="11" spans="1:13" s="141" customFormat="1">
      <c r="A11" s="180"/>
      <c r="B11" s="372"/>
      <c r="C11" s="372"/>
      <c r="D11" s="372"/>
      <c r="E11" s="182" t="s">
        <v>170</v>
      </c>
      <c r="F11" s="197"/>
      <c r="G11" s="402"/>
      <c r="H11" s="398"/>
      <c r="I11" s="198">
        <f t="shared" si="0"/>
        <v>0</v>
      </c>
      <c r="J11" s="199"/>
      <c r="K11" s="205"/>
      <c r="L11" s="462"/>
      <c r="M11" s="1050"/>
    </row>
    <row r="12" spans="1:13" s="141" customFormat="1">
      <c r="A12" s="180"/>
      <c r="B12" s="372"/>
      <c r="C12" s="372"/>
      <c r="D12" s="372"/>
      <c r="E12" s="182" t="s">
        <v>170</v>
      </c>
      <c r="F12" s="197"/>
      <c r="G12" s="402"/>
      <c r="H12" s="398"/>
      <c r="I12" s="198">
        <f t="shared" si="0"/>
        <v>0</v>
      </c>
      <c r="J12" s="199"/>
      <c r="K12" s="205"/>
      <c r="L12" s="462"/>
      <c r="M12" s="1050"/>
    </row>
    <row r="13" spans="1:13" s="141" customFormat="1">
      <c r="A13" s="180"/>
      <c r="B13" s="372"/>
      <c r="C13" s="372"/>
      <c r="D13" s="372"/>
      <c r="E13" s="182" t="s">
        <v>170</v>
      </c>
      <c r="F13" s="197"/>
      <c r="G13" s="402"/>
      <c r="H13" s="398"/>
      <c r="I13" s="198">
        <f t="shared" si="0"/>
        <v>0</v>
      </c>
      <c r="J13" s="199"/>
      <c r="K13" s="205"/>
      <c r="L13" s="462"/>
      <c r="M13" s="1050"/>
    </row>
    <row r="14" spans="1:13" s="141" customFormat="1">
      <c r="A14" s="180"/>
      <c r="B14" s="372"/>
      <c r="C14" s="372"/>
      <c r="D14" s="372"/>
      <c r="E14" s="182" t="s">
        <v>170</v>
      </c>
      <c r="F14" s="197"/>
      <c r="G14" s="402"/>
      <c r="H14" s="398"/>
      <c r="I14" s="198">
        <f t="shared" si="0"/>
        <v>0</v>
      </c>
      <c r="J14" s="199"/>
      <c r="K14" s="205"/>
      <c r="L14" s="462"/>
      <c r="M14" s="1050"/>
    </row>
    <row r="15" spans="1:13" s="141" customFormat="1">
      <c r="A15" s="180"/>
      <c r="B15" s="372"/>
      <c r="C15" s="372"/>
      <c r="D15" s="372"/>
      <c r="E15" s="182" t="s">
        <v>170</v>
      </c>
      <c r="F15" s="197"/>
      <c r="G15" s="402"/>
      <c r="H15" s="398"/>
      <c r="I15" s="198">
        <f t="shared" si="0"/>
        <v>0</v>
      </c>
      <c r="J15" s="199"/>
      <c r="K15" s="205"/>
      <c r="L15" s="462"/>
      <c r="M15" s="1050"/>
    </row>
    <row r="16" spans="1:13" s="141" customFormat="1">
      <c r="A16" s="180"/>
      <c r="B16" s="372"/>
      <c r="C16" s="372"/>
      <c r="D16" s="372"/>
      <c r="E16" s="182" t="s">
        <v>170</v>
      </c>
      <c r="F16" s="197"/>
      <c r="G16" s="402"/>
      <c r="H16" s="398"/>
      <c r="I16" s="198">
        <f t="shared" si="0"/>
        <v>0</v>
      </c>
      <c r="J16" s="199"/>
      <c r="K16" s="205"/>
      <c r="L16" s="462"/>
      <c r="M16" s="1050"/>
    </row>
    <row r="17" spans="1:13" s="141" customFormat="1">
      <c r="A17" s="180"/>
      <c r="B17" s="372"/>
      <c r="C17" s="372"/>
      <c r="D17" s="372"/>
      <c r="E17" s="182" t="s">
        <v>170</v>
      </c>
      <c r="F17" s="197"/>
      <c r="G17" s="402"/>
      <c r="H17" s="398"/>
      <c r="I17" s="198">
        <f t="shared" si="0"/>
        <v>0</v>
      </c>
      <c r="J17" s="199"/>
      <c r="K17" s="205"/>
      <c r="L17" s="462"/>
      <c r="M17" s="1050"/>
    </row>
    <row r="18" spans="1:13" s="141" customFormat="1">
      <c r="A18" s="180"/>
      <c r="B18" s="372"/>
      <c r="C18" s="372"/>
      <c r="D18" s="372"/>
      <c r="E18" s="182" t="s">
        <v>170</v>
      </c>
      <c r="F18" s="197"/>
      <c r="G18" s="402"/>
      <c r="H18" s="398"/>
      <c r="I18" s="198">
        <f t="shared" si="0"/>
        <v>0</v>
      </c>
      <c r="J18" s="199"/>
      <c r="K18" s="205"/>
      <c r="L18" s="462"/>
      <c r="M18" s="1050"/>
    </row>
    <row r="19" spans="1:13" s="141" customFormat="1">
      <c r="A19" s="180"/>
      <c r="B19" s="372"/>
      <c r="C19" s="372"/>
      <c r="D19" s="372"/>
      <c r="E19" s="182" t="s">
        <v>170</v>
      </c>
      <c r="F19" s="197"/>
      <c r="G19" s="402"/>
      <c r="H19" s="398"/>
      <c r="I19" s="198">
        <f t="shared" si="0"/>
        <v>0</v>
      </c>
      <c r="J19" s="199"/>
      <c r="K19" s="205"/>
      <c r="L19" s="462"/>
      <c r="M19" s="1050"/>
    </row>
    <row r="20" spans="1:13" s="141" customFormat="1">
      <c r="A20" s="180"/>
      <c r="B20" s="372"/>
      <c r="C20" s="372"/>
      <c r="D20" s="372"/>
      <c r="E20" s="182" t="s">
        <v>170</v>
      </c>
      <c r="F20" s="197"/>
      <c r="G20" s="402"/>
      <c r="H20" s="398"/>
      <c r="I20" s="198">
        <f t="shared" si="0"/>
        <v>0</v>
      </c>
      <c r="J20" s="199"/>
      <c r="K20" s="205"/>
      <c r="L20" s="462"/>
      <c r="M20" s="1050"/>
    </row>
    <row r="21" spans="1:13" s="141" customFormat="1">
      <c r="A21" s="180"/>
      <c r="B21" s="372"/>
      <c r="C21" s="372"/>
      <c r="D21" s="372"/>
      <c r="E21" s="182" t="s">
        <v>170</v>
      </c>
      <c r="F21" s="197"/>
      <c r="G21" s="402"/>
      <c r="H21" s="398"/>
      <c r="I21" s="198">
        <f t="shared" si="0"/>
        <v>0</v>
      </c>
      <c r="J21" s="199"/>
      <c r="K21" s="205"/>
      <c r="L21" s="462"/>
      <c r="M21" s="1050"/>
    </row>
    <row r="22" spans="1:13" s="141" customFormat="1">
      <c r="A22" s="180"/>
      <c r="B22" s="372"/>
      <c r="C22" s="372"/>
      <c r="D22" s="372"/>
      <c r="E22" s="182" t="s">
        <v>170</v>
      </c>
      <c r="F22" s="197"/>
      <c r="G22" s="402"/>
      <c r="H22" s="398"/>
      <c r="I22" s="198">
        <f t="shared" si="0"/>
        <v>0</v>
      </c>
      <c r="J22" s="199"/>
      <c r="K22" s="205"/>
      <c r="L22" s="462"/>
      <c r="M22" s="1050"/>
    </row>
    <row r="23" spans="1:13" s="141" customFormat="1">
      <c r="A23" s="180"/>
      <c r="B23" s="372"/>
      <c r="C23" s="372"/>
      <c r="D23" s="372"/>
      <c r="E23" s="182" t="s">
        <v>170</v>
      </c>
      <c r="F23" s="197"/>
      <c r="G23" s="402"/>
      <c r="H23" s="398"/>
      <c r="I23" s="198">
        <f t="shared" si="0"/>
        <v>0</v>
      </c>
      <c r="J23" s="199"/>
      <c r="K23" s="205"/>
      <c r="L23" s="462"/>
      <c r="M23" s="1050"/>
    </row>
    <row r="24" spans="1:13" s="141" customFormat="1">
      <c r="A24" s="180"/>
      <c r="B24" s="372"/>
      <c r="C24" s="372"/>
      <c r="D24" s="372"/>
      <c r="E24" s="182" t="s">
        <v>170</v>
      </c>
      <c r="F24" s="197"/>
      <c r="G24" s="402"/>
      <c r="H24" s="398"/>
      <c r="I24" s="198">
        <f t="shared" si="0"/>
        <v>0</v>
      </c>
      <c r="J24" s="199"/>
      <c r="K24" s="205"/>
      <c r="L24" s="462"/>
      <c r="M24" s="1050"/>
    </row>
    <row r="25" spans="1:13" s="141" customFormat="1">
      <c r="A25" s="180"/>
      <c r="B25" s="372"/>
      <c r="C25" s="372"/>
      <c r="D25" s="372"/>
      <c r="E25" s="182" t="s">
        <v>170</v>
      </c>
      <c r="F25" s="197"/>
      <c r="G25" s="402"/>
      <c r="H25" s="398"/>
      <c r="I25" s="198">
        <f t="shared" si="0"/>
        <v>0</v>
      </c>
      <c r="J25" s="199"/>
      <c r="K25" s="205"/>
      <c r="L25" s="462"/>
      <c r="M25" s="1050"/>
    </row>
    <row r="26" spans="1:13" s="141" customFormat="1">
      <c r="A26" s="180"/>
      <c r="B26" s="372"/>
      <c r="C26" s="372"/>
      <c r="D26" s="372"/>
      <c r="E26" s="182" t="s">
        <v>170</v>
      </c>
      <c r="F26" s="197"/>
      <c r="G26" s="402"/>
      <c r="H26" s="398"/>
      <c r="I26" s="198">
        <f t="shared" si="0"/>
        <v>0</v>
      </c>
      <c r="J26" s="199"/>
      <c r="K26" s="205"/>
      <c r="L26" s="462"/>
      <c r="M26" s="1050"/>
    </row>
    <row r="27" spans="1:13" s="141" customFormat="1">
      <c r="A27" s="180"/>
      <c r="B27" s="372"/>
      <c r="C27" s="372"/>
      <c r="D27" s="372"/>
      <c r="E27" s="182" t="s">
        <v>170</v>
      </c>
      <c r="F27" s="197"/>
      <c r="G27" s="402"/>
      <c r="H27" s="398"/>
      <c r="I27" s="198">
        <f t="shared" si="0"/>
        <v>0</v>
      </c>
      <c r="J27" s="199"/>
      <c r="K27" s="205"/>
      <c r="L27" s="462"/>
      <c r="M27" s="1050"/>
    </row>
    <row r="28" spans="1:13" s="141" customFormat="1">
      <c r="A28" s="180"/>
      <c r="B28" s="372"/>
      <c r="C28" s="372"/>
      <c r="D28" s="372"/>
      <c r="E28" s="182" t="s">
        <v>170</v>
      </c>
      <c r="F28" s="197"/>
      <c r="G28" s="402"/>
      <c r="H28" s="398"/>
      <c r="I28" s="198">
        <f t="shared" si="0"/>
        <v>0</v>
      </c>
      <c r="J28" s="199"/>
      <c r="K28" s="205"/>
      <c r="L28" s="462"/>
      <c r="M28" s="1050"/>
    </row>
    <row r="29" spans="1:13" s="141" customFormat="1">
      <c r="A29" s="180"/>
      <c r="B29" s="372"/>
      <c r="C29" s="372"/>
      <c r="D29" s="372"/>
      <c r="E29" s="182" t="s">
        <v>170</v>
      </c>
      <c r="F29" s="197"/>
      <c r="G29" s="402"/>
      <c r="H29" s="398"/>
      <c r="I29" s="198">
        <f t="shared" si="0"/>
        <v>0</v>
      </c>
      <c r="J29" s="199"/>
      <c r="K29" s="205"/>
      <c r="L29" s="462"/>
      <c r="M29" s="1050"/>
    </row>
    <row r="30" spans="1:13" s="141" customFormat="1">
      <c r="A30" s="180"/>
      <c r="B30" s="372"/>
      <c r="C30" s="372"/>
      <c r="D30" s="372"/>
      <c r="E30" s="182" t="s">
        <v>170</v>
      </c>
      <c r="F30" s="197"/>
      <c r="G30" s="402"/>
      <c r="H30" s="398"/>
      <c r="I30" s="198">
        <f>IF(G30="",F30,F30*G30)</f>
        <v>0</v>
      </c>
      <c r="J30" s="199"/>
      <c r="K30" s="205"/>
      <c r="L30" s="462"/>
      <c r="M30" s="1050"/>
    </row>
    <row r="31" spans="1:13" s="141" customFormat="1">
      <c r="A31" s="180"/>
      <c r="B31" s="372"/>
      <c r="C31" s="372"/>
      <c r="D31" s="372"/>
      <c r="E31" s="182" t="s">
        <v>170</v>
      </c>
      <c r="F31" s="197"/>
      <c r="G31" s="402"/>
      <c r="H31" s="398"/>
      <c r="I31" s="198">
        <f>IF(G31="",F31,F31*G31)</f>
        <v>0</v>
      </c>
      <c r="J31" s="199"/>
      <c r="K31" s="205"/>
      <c r="L31" s="462"/>
      <c r="M31" s="1050"/>
    </row>
    <row r="32" spans="1:13" s="141" customFormat="1">
      <c r="A32" s="180"/>
      <c r="B32" s="372"/>
      <c r="C32" s="372"/>
      <c r="D32" s="372"/>
      <c r="E32" s="182" t="s">
        <v>170</v>
      </c>
      <c r="F32" s="197"/>
      <c r="G32" s="402"/>
      <c r="H32" s="398"/>
      <c r="I32" s="198">
        <f t="shared" si="0"/>
        <v>0</v>
      </c>
      <c r="J32" s="199"/>
      <c r="K32" s="205"/>
      <c r="L32" s="462"/>
      <c r="M32" s="1050"/>
    </row>
    <row r="33" spans="1:13" s="141" customFormat="1">
      <c r="A33" s="180"/>
      <c r="B33" s="372"/>
      <c r="C33" s="372"/>
      <c r="D33" s="372"/>
      <c r="E33" s="182" t="s">
        <v>170</v>
      </c>
      <c r="F33" s="197"/>
      <c r="G33" s="402"/>
      <c r="H33" s="398"/>
      <c r="I33" s="198">
        <f t="shared" ref="I33:I34" si="1">IF(G33="",F33,F33*G33)</f>
        <v>0</v>
      </c>
      <c r="J33" s="199"/>
      <c r="K33" s="205"/>
      <c r="L33" s="462"/>
      <c r="M33" s="1050"/>
    </row>
    <row r="34" spans="1:13" s="141" customFormat="1">
      <c r="A34" s="180"/>
      <c r="B34" s="372"/>
      <c r="C34" s="372"/>
      <c r="D34" s="372"/>
      <c r="E34" s="182" t="s">
        <v>170</v>
      </c>
      <c r="F34" s="197"/>
      <c r="G34" s="402"/>
      <c r="H34" s="398"/>
      <c r="I34" s="198">
        <f t="shared" si="1"/>
        <v>0</v>
      </c>
      <c r="J34" s="199"/>
      <c r="K34" s="205"/>
      <c r="L34" s="462"/>
      <c r="M34" s="1050"/>
    </row>
    <row r="35" spans="1:13" s="141" customFormat="1">
      <c r="A35" s="180"/>
      <c r="B35" s="372"/>
      <c r="C35" s="372"/>
      <c r="D35" s="372"/>
      <c r="E35" s="182" t="s">
        <v>170</v>
      </c>
      <c r="F35" s="197"/>
      <c r="G35" s="402"/>
      <c r="H35" s="398"/>
      <c r="I35" s="198">
        <f t="shared" si="0"/>
        <v>0</v>
      </c>
      <c r="J35" s="199"/>
      <c r="K35" s="205"/>
      <c r="L35" s="462"/>
      <c r="M35" s="1050"/>
    </row>
    <row r="36" spans="1:13" s="141" customFormat="1">
      <c r="A36" s="180"/>
      <c r="B36" s="372"/>
      <c r="C36" s="372"/>
      <c r="D36" s="372"/>
      <c r="E36" s="182" t="s">
        <v>170</v>
      </c>
      <c r="F36" s="197"/>
      <c r="G36" s="402"/>
      <c r="H36" s="398"/>
      <c r="I36" s="198">
        <f t="shared" si="0"/>
        <v>0</v>
      </c>
      <c r="J36" s="199"/>
      <c r="K36" s="205"/>
      <c r="L36" s="462"/>
      <c r="M36" s="1050"/>
    </row>
    <row r="37" spans="1:13" s="141" customFormat="1">
      <c r="A37" s="180"/>
      <c r="B37" s="372"/>
      <c r="C37" s="372"/>
      <c r="D37" s="372"/>
      <c r="E37" s="182" t="s">
        <v>170</v>
      </c>
      <c r="F37" s="197"/>
      <c r="G37" s="402"/>
      <c r="H37" s="398"/>
      <c r="I37" s="198">
        <f t="shared" si="0"/>
        <v>0</v>
      </c>
      <c r="J37" s="199"/>
      <c r="K37" s="205"/>
      <c r="L37" s="462"/>
      <c r="M37" s="1050"/>
    </row>
    <row r="38" spans="1:13" s="141" customFormat="1">
      <c r="A38" s="555"/>
      <c r="B38" s="373"/>
      <c r="C38" s="373"/>
      <c r="D38" s="373"/>
      <c r="E38" s="200" t="s">
        <v>170</v>
      </c>
      <c r="F38" s="201"/>
      <c r="G38" s="403"/>
      <c r="H38" s="399"/>
      <c r="I38" s="202">
        <f t="shared" si="0"/>
        <v>0</v>
      </c>
      <c r="J38" s="203"/>
      <c r="K38" s="205"/>
      <c r="L38" s="462"/>
      <c r="M38" s="1050"/>
    </row>
    <row r="39" spans="1:13" s="141" customFormat="1">
      <c r="A39" s="1068" t="s">
        <v>177</v>
      </c>
      <c r="B39" s="1069"/>
      <c r="C39" s="1069"/>
      <c r="D39" s="1069"/>
      <c r="E39" s="1069"/>
      <c r="F39" s="1069"/>
      <c r="G39" s="1069"/>
      <c r="H39" s="1069"/>
      <c r="I39" s="1069"/>
      <c r="J39" s="1069"/>
      <c r="K39" s="1070"/>
      <c r="L39" s="462"/>
      <c r="M39" s="1050"/>
    </row>
    <row r="40" spans="1:13" s="141" customFormat="1">
      <c r="A40" s="557"/>
      <c r="B40" s="372"/>
      <c r="C40" s="657"/>
      <c r="D40" s="654"/>
      <c r="E40" s="176" t="s">
        <v>170</v>
      </c>
      <c r="F40" s="196"/>
      <c r="G40" s="401"/>
      <c r="H40" s="397"/>
      <c r="I40" s="204">
        <f t="shared" si="0"/>
        <v>0</v>
      </c>
      <c r="J40" s="205"/>
      <c r="K40" s="205"/>
      <c r="L40" s="462"/>
      <c r="M40" s="1050"/>
    </row>
    <row r="41" spans="1:13" s="141" customFormat="1">
      <c r="A41" s="374"/>
      <c r="B41" s="554"/>
      <c r="C41" s="554"/>
      <c r="D41" s="655"/>
      <c r="E41" s="182" t="s">
        <v>170</v>
      </c>
      <c r="F41" s="197"/>
      <c r="G41" s="402"/>
      <c r="H41" s="398"/>
      <c r="I41" s="198">
        <f t="shared" si="0"/>
        <v>0</v>
      </c>
      <c r="J41" s="206"/>
      <c r="K41" s="205"/>
      <c r="L41" s="462"/>
      <c r="M41" s="1050"/>
    </row>
    <row r="42" spans="1:13" s="141" customFormat="1">
      <c r="A42" s="558"/>
      <c r="B42" s="556"/>
      <c r="C42" s="556"/>
      <c r="D42" s="656"/>
      <c r="E42" s="200" t="s">
        <v>170</v>
      </c>
      <c r="F42" s="201"/>
      <c r="G42" s="403"/>
      <c r="H42" s="398"/>
      <c r="I42" s="198">
        <f t="shared" si="0"/>
        <v>0</v>
      </c>
      <c r="J42" s="203"/>
      <c r="K42" s="205"/>
      <c r="L42" s="462"/>
      <c r="M42" s="1050"/>
    </row>
    <row r="43" spans="1:13" s="141" customFormat="1" ht="18.75" customHeight="1">
      <c r="A43" s="1058" t="s">
        <v>178</v>
      </c>
      <c r="B43" s="1059"/>
      <c r="C43" s="1059"/>
      <c r="D43" s="1059"/>
      <c r="E43" s="1059"/>
      <c r="F43" s="1059"/>
      <c r="G43" s="1059"/>
      <c r="H43" s="393"/>
      <c r="I43" s="142">
        <f>SUM(I3:I42)</f>
        <v>0</v>
      </c>
      <c r="J43" s="143">
        <f>SUM(J3:J42)</f>
        <v>0</v>
      </c>
      <c r="K43" s="143">
        <f>SUM(K3:K42)</f>
        <v>0</v>
      </c>
      <c r="L43" s="463"/>
      <c r="M43" s="1050"/>
    </row>
    <row r="44" spans="1:13" ht="20.25" thickBot="1">
      <c r="A44" s="141"/>
      <c r="B44" s="141"/>
      <c r="C44" s="141"/>
      <c r="D44" s="141"/>
      <c r="E44" s="141"/>
      <c r="F44" s="208"/>
      <c r="G44" s="209" t="s">
        <v>200</v>
      </c>
      <c r="H44" s="209"/>
      <c r="I44" s="1071">
        <f>総表!J49</f>
        <v>0</v>
      </c>
      <c r="J44" s="1072"/>
      <c r="K44" s="1073"/>
      <c r="L44" s="464"/>
      <c r="M44" s="1051"/>
    </row>
    <row r="46" spans="1:13">
      <c r="I46" s="274" t="s">
        <v>532</v>
      </c>
    </row>
    <row r="47" spans="1:13">
      <c r="I47" s="66">
        <f>I43-J43-K43</f>
        <v>0</v>
      </c>
    </row>
  </sheetData>
  <sheetProtection algorithmName="SHA-512" hashValue="x4iunvXtmaMeVNNETcAyfUHwX8F4VYLguqUIsfzhhshNx+jEJq2JLNusDR4HqDNDEJcfmPoIfd4lK/kWYSbaIg==" saltValue="jZZYFtH1xeiGqHh7XB6Cyw==" spinCount="100000" sheet="1" insertRows="0" deleteRows="0"/>
  <mergeCells count="9">
    <mergeCell ref="M3:M44"/>
    <mergeCell ref="I1:J1"/>
    <mergeCell ref="E2:F2"/>
    <mergeCell ref="A43:G43"/>
    <mergeCell ref="G1:H1"/>
    <mergeCell ref="A3:K3"/>
    <mergeCell ref="A9:K9"/>
    <mergeCell ref="A39:K39"/>
    <mergeCell ref="I44:K44"/>
  </mergeCells>
  <phoneticPr fontId="11"/>
  <dataValidations count="2">
    <dataValidation type="whole" operator="lessThanOrEqual" allowBlank="1" showInputMessage="1" showErrorMessage="1" sqref="J4:J8 J10:J38 J40:J42" xr:uid="{60433E3A-B83F-4F12-A36A-2FAF7DB6EF69}">
      <formula1>I4</formula1>
    </dataValidation>
    <dataValidation type="whole" operator="lessThanOrEqual" allowBlank="1" showInputMessage="1" showErrorMessage="1" sqref="L3:L42 K4:K8 K40:K42 K10:K38" xr:uid="{20433867-8006-4ABD-A30B-3C3364FD69F7}">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40C9-65A4-44AB-BBF5-7F0E4FACBFE7}">
  <sheetPr>
    <tabColor rgb="FF00B050"/>
  </sheetPr>
  <dimension ref="A1:K32"/>
  <sheetViews>
    <sheetView view="pageBreakPreview" topLeftCell="A7" zoomScale="70" zoomScaleNormal="100" zoomScaleSheetLayoutView="70" workbookViewId="0">
      <selection activeCell="C6" sqref="C6:J6"/>
    </sheetView>
  </sheetViews>
  <sheetFormatPr defaultColWidth="9" defaultRowHeight="24"/>
  <cols>
    <col min="1" max="4" width="10" style="3" customWidth="1"/>
    <col min="5" max="5" width="4.125" style="3" customWidth="1"/>
    <col min="6" max="7" width="10" style="3" customWidth="1"/>
    <col min="8" max="9" width="6.75" style="3" customWidth="1"/>
    <col min="10" max="10" width="11.5" style="667" customWidth="1"/>
    <col min="11" max="11" width="82.5" customWidth="1"/>
  </cols>
  <sheetData>
    <row r="1" spans="1:11" ht="18.75">
      <c r="A1" s="1074" t="s">
        <v>606</v>
      </c>
      <c r="B1" s="1074"/>
      <c r="C1" s="1074"/>
      <c r="D1" s="1074"/>
      <c r="E1" s="1074"/>
      <c r="F1" s="1074"/>
      <c r="G1" s="1074"/>
      <c r="H1" s="1074"/>
      <c r="I1" s="1074"/>
      <c r="J1" s="1074"/>
    </row>
    <row r="2" spans="1:11" ht="18.75">
      <c r="A2" s="1074"/>
      <c r="B2" s="1074"/>
      <c r="C2" s="1074"/>
      <c r="D2" s="1074"/>
      <c r="E2" s="1074"/>
      <c r="F2" s="1074"/>
      <c r="G2" s="1074"/>
      <c r="H2" s="1074"/>
      <c r="I2" s="1074"/>
      <c r="J2" s="1074"/>
    </row>
    <row r="3" spans="1:11" ht="18.75">
      <c r="A3" s="1074"/>
      <c r="B3" s="1074"/>
      <c r="C3" s="1074"/>
      <c r="D3" s="1074"/>
      <c r="E3" s="1074"/>
      <c r="F3" s="1074"/>
      <c r="G3" s="1074"/>
      <c r="H3" s="1074"/>
      <c r="I3" s="1074"/>
      <c r="J3" s="1074"/>
    </row>
    <row r="4" spans="1:11" ht="24.75" thickBot="1"/>
    <row r="5" spans="1:11" ht="24.75" thickBot="1">
      <c r="F5" s="668" t="s">
        <v>607</v>
      </c>
      <c r="G5" s="1075">
        <f>総表!C15</f>
        <v>0</v>
      </c>
      <c r="H5" s="1076"/>
      <c r="I5" s="1076"/>
      <c r="J5" s="1077"/>
    </row>
    <row r="6" spans="1:11" ht="33.75" customHeight="1">
      <c r="A6" s="1078" t="s">
        <v>608</v>
      </c>
      <c r="B6" s="1079"/>
      <c r="C6" s="1080">
        <f>総表!C27</f>
        <v>0</v>
      </c>
      <c r="D6" s="1080"/>
      <c r="E6" s="1080"/>
      <c r="F6" s="1080"/>
      <c r="G6" s="1080"/>
      <c r="H6" s="1080"/>
      <c r="I6" s="1080"/>
      <c r="J6" s="1081"/>
    </row>
    <row r="7" spans="1:11" ht="21" customHeight="1">
      <c r="A7" s="1082" t="s">
        <v>609</v>
      </c>
      <c r="B7" s="1083"/>
      <c r="C7" s="1086" t="s">
        <v>610</v>
      </c>
      <c r="D7" s="1087"/>
      <c r="E7" s="669" t="s">
        <v>611</v>
      </c>
      <c r="F7" s="1087" t="s">
        <v>612</v>
      </c>
      <c r="G7" s="1088"/>
      <c r="H7" s="1089" t="s">
        <v>613</v>
      </c>
      <c r="I7" s="1089"/>
      <c r="J7" s="670" t="s">
        <v>614</v>
      </c>
    </row>
    <row r="8" spans="1:11" ht="33.75" customHeight="1">
      <c r="A8" s="1084"/>
      <c r="B8" s="1085"/>
      <c r="C8" s="1090">
        <f>個表!E47</f>
        <v>0</v>
      </c>
      <c r="D8" s="1091"/>
      <c r="E8" s="671" t="s">
        <v>611</v>
      </c>
      <c r="F8" s="1091">
        <f>個表!G47</f>
        <v>0</v>
      </c>
      <c r="G8" s="1092"/>
      <c r="H8" s="672">
        <f>個表!H47</f>
        <v>0</v>
      </c>
      <c r="I8" s="673" t="str">
        <f>個表!I47</f>
        <v>週間</v>
      </c>
      <c r="J8" s="674" t="str">
        <f>個表!J47</f>
        <v>予定</v>
      </c>
    </row>
    <row r="9" spans="1:11" ht="33.75" customHeight="1">
      <c r="A9" s="1103" t="s">
        <v>615</v>
      </c>
      <c r="B9" s="1104"/>
      <c r="C9" s="1105">
        <f>個表!E48</f>
        <v>0</v>
      </c>
      <c r="D9" s="1105"/>
      <c r="E9" s="1105"/>
      <c r="F9" s="1105"/>
      <c r="G9" s="1105"/>
      <c r="H9" s="1105"/>
      <c r="I9" s="1105"/>
      <c r="J9" s="675" t="str">
        <f>個表!J48</f>
        <v>確定</v>
      </c>
    </row>
    <row r="10" spans="1:11" ht="33.75" customHeight="1">
      <c r="A10" s="1103" t="s">
        <v>616</v>
      </c>
      <c r="B10" s="1104"/>
      <c r="C10" s="1106" t="s">
        <v>617</v>
      </c>
      <c r="D10" s="1106"/>
      <c r="E10" s="1106"/>
      <c r="F10" s="1106"/>
      <c r="G10" s="1106"/>
      <c r="H10" s="1106"/>
      <c r="I10" s="1106"/>
      <c r="J10" s="676" t="s">
        <v>194</v>
      </c>
      <c r="K10" t="s">
        <v>618</v>
      </c>
    </row>
    <row r="11" spans="1:11" ht="33.75" customHeight="1">
      <c r="A11" s="1107" t="s">
        <v>619</v>
      </c>
      <c r="B11" s="1108"/>
      <c r="C11" s="677" t="s">
        <v>620</v>
      </c>
      <c r="D11" s="1113">
        <f>個表!E49</f>
        <v>0</v>
      </c>
      <c r="E11" s="1113"/>
      <c r="F11" s="1113"/>
      <c r="G11" s="1113"/>
      <c r="H11" s="1113"/>
      <c r="I11" s="1113"/>
      <c r="J11" s="678" t="str">
        <f>個表!J49</f>
        <v>交渉中</v>
      </c>
      <c r="K11" t="s">
        <v>621</v>
      </c>
    </row>
    <row r="12" spans="1:11" ht="33.75" customHeight="1">
      <c r="A12" s="1109"/>
      <c r="B12" s="1110"/>
      <c r="C12" s="679" t="s">
        <v>622</v>
      </c>
      <c r="D12" s="1114"/>
      <c r="E12" s="1114"/>
      <c r="F12" s="1114"/>
      <c r="G12" s="1114"/>
      <c r="H12" s="1114"/>
      <c r="I12" s="1114"/>
      <c r="J12" s="1115"/>
    </row>
    <row r="13" spans="1:11" ht="33.75" customHeight="1">
      <c r="A13" s="1111"/>
      <c r="B13" s="1112"/>
      <c r="C13" s="680" t="s">
        <v>623</v>
      </c>
      <c r="D13" s="1116"/>
      <c r="E13" s="1116"/>
      <c r="F13" s="1116"/>
      <c r="G13" s="1116"/>
      <c r="H13" s="1116"/>
      <c r="I13" s="1116"/>
      <c r="J13" s="1117"/>
    </row>
    <row r="14" spans="1:11" ht="33.75" customHeight="1">
      <c r="A14" s="1082" t="s">
        <v>624</v>
      </c>
      <c r="B14" s="1083"/>
      <c r="C14" s="1097"/>
      <c r="D14" s="1097"/>
      <c r="E14" s="1097"/>
      <c r="F14" s="1097"/>
      <c r="G14" s="1097"/>
      <c r="H14" s="1097"/>
      <c r="I14" s="1097"/>
      <c r="J14" s="1098"/>
      <c r="K14" s="681" t="s">
        <v>625</v>
      </c>
    </row>
    <row r="15" spans="1:11" ht="33.75" customHeight="1">
      <c r="A15" s="1093"/>
      <c r="B15" s="1094"/>
      <c r="C15" s="1099"/>
      <c r="D15" s="1099"/>
      <c r="E15" s="1099"/>
      <c r="F15" s="1099"/>
      <c r="G15" s="1099"/>
      <c r="H15" s="1099"/>
      <c r="I15" s="1099"/>
      <c r="J15" s="1100"/>
      <c r="K15" s="682" t="s">
        <v>626</v>
      </c>
    </row>
    <row r="16" spans="1:11" ht="33.75" customHeight="1">
      <c r="A16" s="1093"/>
      <c r="B16" s="1094"/>
      <c r="C16" s="1099"/>
      <c r="D16" s="1099"/>
      <c r="E16" s="1099"/>
      <c r="F16" s="1099"/>
      <c r="G16" s="1099"/>
      <c r="H16" s="1099"/>
      <c r="I16" s="1099"/>
      <c r="J16" s="1100"/>
      <c r="K16" s="682" t="s">
        <v>627</v>
      </c>
    </row>
    <row r="17" spans="1:11" ht="33.75" customHeight="1">
      <c r="A17" s="1093"/>
      <c r="B17" s="1094"/>
      <c r="C17" s="1099"/>
      <c r="D17" s="1099"/>
      <c r="E17" s="1099"/>
      <c r="F17" s="1099"/>
      <c r="G17" s="1099"/>
      <c r="H17" s="1099"/>
      <c r="I17" s="1099"/>
      <c r="J17" s="1100"/>
      <c r="K17" s="682"/>
    </row>
    <row r="18" spans="1:11" ht="33.75" customHeight="1">
      <c r="A18" s="1093"/>
      <c r="B18" s="1094"/>
      <c r="C18" s="1099"/>
      <c r="D18" s="1099"/>
      <c r="E18" s="1099"/>
      <c r="F18" s="1099"/>
      <c r="G18" s="1099"/>
      <c r="H18" s="1099"/>
      <c r="I18" s="1099"/>
      <c r="J18" s="1100"/>
    </row>
    <row r="19" spans="1:11" ht="33.75" customHeight="1">
      <c r="A19" s="1093"/>
      <c r="B19" s="1094"/>
      <c r="C19" s="1099"/>
      <c r="D19" s="1099"/>
      <c r="E19" s="1099"/>
      <c r="F19" s="1099"/>
      <c r="G19" s="1099"/>
      <c r="H19" s="1099"/>
      <c r="I19" s="1099"/>
      <c r="J19" s="1100"/>
    </row>
    <row r="20" spans="1:11" ht="33.75" customHeight="1">
      <c r="A20" s="1093"/>
      <c r="B20" s="1094"/>
      <c r="C20" s="1099"/>
      <c r="D20" s="1099"/>
      <c r="E20" s="1099"/>
      <c r="F20" s="1099"/>
      <c r="G20" s="1099"/>
      <c r="H20" s="1099"/>
      <c r="I20" s="1099"/>
      <c r="J20" s="1100"/>
    </row>
    <row r="21" spans="1:11" ht="33.75" customHeight="1">
      <c r="A21" s="1093"/>
      <c r="B21" s="1094"/>
      <c r="C21" s="1099"/>
      <c r="D21" s="1099"/>
      <c r="E21" s="1099"/>
      <c r="F21" s="1099"/>
      <c r="G21" s="1099"/>
      <c r="H21" s="1099"/>
      <c r="I21" s="1099"/>
      <c r="J21" s="1100"/>
    </row>
    <row r="22" spans="1:11" ht="33.75" customHeight="1">
      <c r="A22" s="1093"/>
      <c r="B22" s="1094"/>
      <c r="C22" s="1099"/>
      <c r="D22" s="1099"/>
      <c r="E22" s="1099"/>
      <c r="F22" s="1099"/>
      <c r="G22" s="1099"/>
      <c r="H22" s="1099"/>
      <c r="I22" s="1099"/>
      <c r="J22" s="1100"/>
    </row>
    <row r="23" spans="1:11" ht="33.75" customHeight="1">
      <c r="A23" s="1093"/>
      <c r="B23" s="1094"/>
      <c r="C23" s="1099"/>
      <c r="D23" s="1099"/>
      <c r="E23" s="1099"/>
      <c r="F23" s="1099"/>
      <c r="G23" s="1099"/>
      <c r="H23" s="1099"/>
      <c r="I23" s="1099"/>
      <c r="J23" s="1100"/>
    </row>
    <row r="24" spans="1:11" ht="33.75" customHeight="1">
      <c r="A24" s="1093"/>
      <c r="B24" s="1094"/>
      <c r="C24" s="1099"/>
      <c r="D24" s="1099"/>
      <c r="E24" s="1099"/>
      <c r="F24" s="1099"/>
      <c r="G24" s="1099"/>
      <c r="H24" s="1099"/>
      <c r="I24" s="1099"/>
      <c r="J24" s="1100"/>
    </row>
    <row r="25" spans="1:11" ht="33.75" customHeight="1" thickBot="1">
      <c r="A25" s="1095"/>
      <c r="B25" s="1096"/>
      <c r="C25" s="1101"/>
      <c r="D25" s="1101"/>
      <c r="E25" s="1101"/>
      <c r="F25" s="1101"/>
      <c r="G25" s="1101"/>
      <c r="H25" s="1101"/>
      <c r="I25" s="1101"/>
      <c r="J25" s="1102"/>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5"/>
  <dataValidations count="1">
    <dataValidation type="list" allowBlank="1" showInputMessage="1" showErrorMessage="1" sqref="J10:J11" xr:uid="{5E2F4888-A2D2-4F62-823D-275B5C85896B}">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1C19-5BB4-48A8-A094-5354F9F37DD3}">
  <sheetPr>
    <tabColor rgb="FF0070C0"/>
    <pageSetUpPr fitToPage="1"/>
  </sheetPr>
  <dimension ref="A1:M38"/>
  <sheetViews>
    <sheetView view="pageBreakPreview" zoomScaleNormal="100" zoomScaleSheetLayoutView="100" workbookViewId="0">
      <selection activeCell="D13" sqref="D13:L13"/>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48" customHeight="1">
      <c r="A1" s="1099"/>
      <c r="B1" s="1099"/>
      <c r="C1" s="1099"/>
      <c r="D1" s="1099"/>
      <c r="E1" s="1099"/>
      <c r="F1" s="1099"/>
      <c r="G1" s="1099"/>
      <c r="H1" s="1099"/>
      <c r="I1" s="1099"/>
      <c r="J1" s="1099"/>
      <c r="K1" s="1099"/>
      <c r="L1" s="1099"/>
      <c r="M1" s="1"/>
    </row>
    <row r="2" spans="1:13" ht="37.5" customHeight="1">
      <c r="A2" s="1119" t="s">
        <v>628</v>
      </c>
      <c r="B2" s="1119"/>
      <c r="C2" s="1119"/>
      <c r="D2" s="1119"/>
      <c r="E2" s="1119"/>
      <c r="F2" s="1119"/>
      <c r="G2" s="1119"/>
      <c r="H2" s="1119"/>
      <c r="I2" s="1119"/>
      <c r="J2" s="1119"/>
      <c r="K2" s="1119"/>
      <c r="L2" s="1119"/>
      <c r="M2" s="1118"/>
    </row>
    <row r="3" spans="1:13" ht="35.25">
      <c r="A3" s="1119" t="s">
        <v>629</v>
      </c>
      <c r="B3" s="1119"/>
      <c r="C3" s="1119"/>
      <c r="D3" s="1119"/>
      <c r="E3" s="1119"/>
      <c r="F3" s="1119"/>
      <c r="G3" s="1119"/>
      <c r="H3" s="1119"/>
      <c r="I3" s="1119"/>
      <c r="J3" s="1119"/>
      <c r="K3" s="1119"/>
      <c r="L3" s="1119"/>
      <c r="M3" s="1118"/>
    </row>
    <row r="4" spans="1:13" ht="36" customHeight="1">
      <c r="A4" s="1074" t="s">
        <v>630</v>
      </c>
      <c r="B4" s="1074"/>
      <c r="C4" s="1074"/>
      <c r="D4" s="1074"/>
      <c r="E4" s="1074"/>
      <c r="F4" s="1074"/>
      <c r="G4" s="1074"/>
      <c r="H4" s="1074"/>
      <c r="I4" s="1074"/>
      <c r="J4" s="1074"/>
      <c r="K4" s="1074"/>
      <c r="L4" s="1074"/>
    </row>
    <row r="5" spans="1:13" ht="17.100000000000001" customHeight="1">
      <c r="A5" s="1120" t="s">
        <v>631</v>
      </c>
      <c r="B5" s="1120"/>
      <c r="C5" s="1120"/>
      <c r="D5" s="1120"/>
      <c r="E5" s="1120"/>
      <c r="F5" s="1120"/>
      <c r="G5" s="1120"/>
      <c r="H5" s="1120"/>
      <c r="I5" s="1120"/>
      <c r="J5" s="1120"/>
      <c r="K5" s="1120"/>
      <c r="L5" s="1120"/>
    </row>
    <row r="6" spans="1:13" ht="28.5" customHeight="1">
      <c r="A6" s="1122"/>
      <c r="B6" s="1122"/>
      <c r="C6" s="1122"/>
      <c r="D6" s="1122"/>
      <c r="E6" s="1122"/>
      <c r="F6" s="1122"/>
      <c r="G6" s="1122"/>
      <c r="H6" s="1122"/>
      <c r="I6" s="1122"/>
      <c r="J6" s="683" t="s">
        <v>632</v>
      </c>
      <c r="K6" s="1123"/>
      <c r="L6" s="1123"/>
      <c r="M6" s="1118" t="s">
        <v>633</v>
      </c>
    </row>
    <row r="7" spans="1:13" ht="45" customHeight="1">
      <c r="A7" s="3"/>
      <c r="B7" s="1124" t="s">
        <v>634</v>
      </c>
      <c r="C7" s="1124"/>
      <c r="D7" s="1124"/>
      <c r="E7" s="1124"/>
      <c r="F7" s="1124"/>
      <c r="G7" s="1124"/>
      <c r="H7" s="1124"/>
      <c r="I7" s="1124"/>
      <c r="J7" s="1124"/>
      <c r="K7" s="1124"/>
      <c r="L7" s="1124"/>
      <c r="M7" s="1118"/>
    </row>
    <row r="8" spans="1:13" ht="24">
      <c r="A8" s="871"/>
      <c r="B8" s="871"/>
      <c r="C8" s="871"/>
      <c r="D8" s="871"/>
      <c r="E8" s="871"/>
      <c r="F8" s="871"/>
      <c r="G8" s="871"/>
      <c r="H8" s="871"/>
      <c r="I8" s="871"/>
      <c r="J8" s="871"/>
      <c r="K8" s="871"/>
      <c r="L8" s="871"/>
    </row>
    <row r="9" spans="1:13" ht="33.75" customHeight="1">
      <c r="A9" s="871"/>
      <c r="B9" s="871"/>
      <c r="C9" s="871"/>
      <c r="D9" s="871"/>
      <c r="E9" s="871"/>
      <c r="F9" s="684" t="s">
        <v>635</v>
      </c>
      <c r="G9" s="685"/>
      <c r="H9" s="1121">
        <f>総表!C15</f>
        <v>0</v>
      </c>
      <c r="I9" s="1121"/>
      <c r="J9" s="1121"/>
      <c r="K9" s="1121"/>
      <c r="L9" s="1121"/>
      <c r="M9" s="686" t="s">
        <v>636</v>
      </c>
    </row>
    <row r="10" spans="1:13" ht="33.75" customHeight="1">
      <c r="A10" s="871"/>
      <c r="B10" s="871"/>
      <c r="C10" s="871"/>
      <c r="D10" s="871"/>
      <c r="E10" s="871"/>
      <c r="F10" s="684" t="s">
        <v>637</v>
      </c>
      <c r="G10" s="685"/>
      <c r="H10" s="1121">
        <f>総表!C16</f>
        <v>0</v>
      </c>
      <c r="I10" s="1121"/>
      <c r="J10" s="1121"/>
      <c r="K10" s="1121"/>
      <c r="L10" s="1121"/>
    </row>
    <row r="11" spans="1:13" ht="33.75" customHeight="1">
      <c r="A11" s="871"/>
      <c r="B11" s="871"/>
      <c r="C11" s="871"/>
      <c r="D11" s="871"/>
      <c r="E11" s="871"/>
      <c r="F11" s="684" t="s">
        <v>638</v>
      </c>
      <c r="G11" s="685"/>
      <c r="H11" s="1121">
        <f>総表!C17</f>
        <v>0</v>
      </c>
      <c r="I11" s="1121"/>
      <c r="J11" s="1121"/>
      <c r="K11" s="1121"/>
      <c r="L11" s="1121"/>
      <c r="M11" s="687" t="s">
        <v>639</v>
      </c>
    </row>
    <row r="12" spans="1:13" ht="30" customHeight="1">
      <c r="A12" s="871"/>
      <c r="B12" s="871"/>
      <c r="C12" s="871"/>
      <c r="D12" s="871"/>
      <c r="E12" s="871"/>
      <c r="F12" s="871"/>
      <c r="G12" s="871"/>
      <c r="H12" s="871"/>
      <c r="I12" s="871"/>
      <c r="J12" s="871"/>
      <c r="K12" s="871"/>
      <c r="L12" s="871"/>
    </row>
    <row r="13" spans="1:13" ht="34.5" customHeight="1">
      <c r="A13" s="3"/>
      <c r="B13" s="1125" t="s">
        <v>640</v>
      </c>
      <c r="C13" s="1126"/>
      <c r="D13" s="1127">
        <f>総表!C27</f>
        <v>0</v>
      </c>
      <c r="E13" s="1127"/>
      <c r="F13" s="1127"/>
      <c r="G13" s="1127"/>
      <c r="H13" s="1127"/>
      <c r="I13" s="1127"/>
      <c r="J13" s="1127"/>
      <c r="K13" s="1127"/>
      <c r="L13" s="1127"/>
      <c r="M13" t="s">
        <v>641</v>
      </c>
    </row>
    <row r="14" spans="1:13" ht="21.75" customHeight="1">
      <c r="A14" s="871"/>
      <c r="B14" s="871"/>
      <c r="C14" s="871"/>
      <c r="D14" s="871"/>
      <c r="E14" s="871"/>
      <c r="F14" s="871"/>
      <c r="G14" s="871"/>
      <c r="H14" s="871"/>
      <c r="I14" s="871"/>
      <c r="J14" s="871"/>
      <c r="K14" s="871"/>
      <c r="L14" s="871"/>
    </row>
    <row r="15" spans="1:13" ht="24">
      <c r="A15" s="3"/>
      <c r="B15" s="3" t="s">
        <v>642</v>
      </c>
      <c r="C15" s="3"/>
      <c r="D15" s="3"/>
      <c r="E15" s="3"/>
      <c r="F15" s="3"/>
      <c r="G15" s="3"/>
      <c r="H15" s="3"/>
      <c r="I15" s="3"/>
      <c r="J15" s="3"/>
      <c r="K15" s="3"/>
      <c r="L15" s="3"/>
    </row>
    <row r="16" spans="1:13" ht="24">
      <c r="A16" s="3"/>
      <c r="B16" s="667" t="s">
        <v>434</v>
      </c>
      <c r="C16" s="871"/>
      <c r="D16" s="871"/>
      <c r="E16" s="871"/>
      <c r="F16" s="871"/>
      <c r="G16" s="871"/>
      <c r="H16" s="871"/>
      <c r="I16" s="871"/>
      <c r="J16" s="871"/>
      <c r="K16" s="871"/>
      <c r="L16" s="871"/>
    </row>
    <row r="17" spans="1:13" ht="24">
      <c r="A17" s="3"/>
      <c r="B17" s="688" t="s">
        <v>643</v>
      </c>
      <c r="C17" s="1114"/>
      <c r="D17" s="1114"/>
      <c r="E17" s="1114"/>
      <c r="F17" s="1114"/>
      <c r="G17" s="1114"/>
      <c r="H17" s="1114"/>
      <c r="I17" s="1114"/>
      <c r="J17" s="1114"/>
      <c r="K17" s="1114"/>
      <c r="L17" s="1114"/>
      <c r="M17" s="1118" t="s">
        <v>644</v>
      </c>
    </row>
    <row r="18" spans="1:13" ht="24">
      <c r="A18" s="3"/>
      <c r="B18" s="688" t="s">
        <v>645</v>
      </c>
      <c r="C18" s="1128"/>
      <c r="D18" s="1128"/>
      <c r="E18" s="1128"/>
      <c r="F18" s="1128"/>
      <c r="G18" s="1128"/>
      <c r="H18" s="1128"/>
      <c r="I18" s="1128"/>
      <c r="J18" s="1128"/>
      <c r="K18" s="1128"/>
      <c r="L18" s="1128"/>
      <c r="M18" s="1118"/>
    </row>
    <row r="19" spans="1:13" ht="24">
      <c r="A19" s="3"/>
      <c r="B19" s="688" t="s">
        <v>646</v>
      </c>
      <c r="C19" s="1128"/>
      <c r="D19" s="1128"/>
      <c r="E19" s="1128"/>
      <c r="F19" s="1128"/>
      <c r="G19" s="1128"/>
      <c r="H19" s="1128"/>
      <c r="I19" s="1128"/>
      <c r="J19" s="1128"/>
      <c r="K19" s="1128"/>
      <c r="L19" s="1128"/>
      <c r="M19" s="1118" t="s">
        <v>647</v>
      </c>
    </row>
    <row r="20" spans="1:13" ht="24">
      <c r="A20" s="3"/>
      <c r="B20" s="688" t="s">
        <v>648</v>
      </c>
      <c r="C20" s="1129"/>
      <c r="D20" s="1129"/>
      <c r="E20" s="1129"/>
      <c r="F20" s="1129"/>
      <c r="G20" s="1129"/>
      <c r="H20" s="1129"/>
      <c r="I20" s="1129"/>
      <c r="J20" s="1129"/>
      <c r="K20" s="1129"/>
      <c r="L20" s="1129"/>
      <c r="M20" s="1118"/>
    </row>
    <row r="21" spans="1:13" ht="24">
      <c r="A21" s="871"/>
      <c r="B21" s="871"/>
      <c r="C21" s="871"/>
      <c r="D21" s="871"/>
      <c r="E21" s="871"/>
      <c r="F21" s="871"/>
      <c r="G21" s="871"/>
      <c r="H21" s="871"/>
      <c r="I21" s="871"/>
      <c r="J21" s="871"/>
      <c r="K21" s="871"/>
      <c r="L21" s="871"/>
    </row>
    <row r="22" spans="1:13" ht="24">
      <c r="A22" s="667"/>
      <c r="B22" s="667" t="s">
        <v>435</v>
      </c>
      <c r="C22" s="667"/>
      <c r="D22" s="667"/>
      <c r="E22" s="667"/>
      <c r="F22" s="667"/>
      <c r="G22" s="667"/>
      <c r="H22" s="667"/>
      <c r="I22" s="667"/>
      <c r="J22" s="667"/>
      <c r="K22" s="667"/>
      <c r="L22" s="667"/>
    </row>
    <row r="23" spans="1:13" ht="24">
      <c r="A23" s="3"/>
      <c r="B23" s="688" t="s">
        <v>643</v>
      </c>
      <c r="C23" s="1114"/>
      <c r="D23" s="1114"/>
      <c r="E23" s="1114"/>
      <c r="F23" s="1114"/>
      <c r="G23" s="1114"/>
      <c r="H23" s="1114"/>
      <c r="I23" s="1114"/>
      <c r="J23" s="1114"/>
      <c r="K23" s="1114"/>
      <c r="L23" s="1114"/>
    </row>
    <row r="24" spans="1:13" ht="24">
      <c r="A24" s="3"/>
      <c r="B24" s="688" t="s">
        <v>645</v>
      </c>
      <c r="C24" s="1128"/>
      <c r="D24" s="1128"/>
      <c r="E24" s="1128"/>
      <c r="F24" s="1128"/>
      <c r="G24" s="1128"/>
      <c r="H24" s="1128"/>
      <c r="I24" s="1128"/>
      <c r="J24" s="1128"/>
      <c r="K24" s="1128"/>
      <c r="L24" s="1128"/>
    </row>
    <row r="25" spans="1:13" ht="24">
      <c r="A25" s="3"/>
      <c r="B25" s="688" t="s">
        <v>646</v>
      </c>
      <c r="C25" s="1128"/>
      <c r="D25" s="1128"/>
      <c r="E25" s="1128"/>
      <c r="F25" s="1128"/>
      <c r="G25" s="1128"/>
      <c r="H25" s="1128"/>
      <c r="I25" s="1128"/>
      <c r="J25" s="1128"/>
      <c r="K25" s="1128"/>
      <c r="L25" s="1128"/>
    </row>
    <row r="26" spans="1:13" ht="24">
      <c r="A26" s="3"/>
      <c r="B26" s="688" t="s">
        <v>648</v>
      </c>
      <c r="C26" s="1129"/>
      <c r="D26" s="1129"/>
      <c r="E26" s="1129"/>
      <c r="F26" s="1129"/>
      <c r="G26" s="1129"/>
      <c r="H26" s="1129"/>
      <c r="I26" s="1129"/>
      <c r="J26" s="1129"/>
      <c r="K26" s="1129"/>
      <c r="L26" s="1129"/>
    </row>
    <row r="27" spans="1:13" ht="24">
      <c r="A27" s="871"/>
      <c r="B27" s="871"/>
      <c r="C27" s="871"/>
      <c r="D27" s="871"/>
      <c r="E27" s="871"/>
      <c r="F27" s="871"/>
      <c r="G27" s="871"/>
      <c r="H27" s="871"/>
      <c r="I27" s="871"/>
      <c r="J27" s="871"/>
      <c r="K27" s="871"/>
      <c r="L27" s="871"/>
    </row>
    <row r="28" spans="1:13" ht="24">
      <c r="A28" s="667"/>
      <c r="B28" s="667" t="s">
        <v>436</v>
      </c>
      <c r="C28" s="667"/>
      <c r="D28" s="667"/>
      <c r="E28" s="667"/>
      <c r="F28" s="667"/>
      <c r="G28" s="667"/>
      <c r="H28" s="667"/>
      <c r="I28" s="667"/>
      <c r="J28" s="667"/>
      <c r="K28" s="667"/>
      <c r="L28" s="667"/>
    </row>
    <row r="29" spans="1:13" ht="24">
      <c r="A29" s="3"/>
      <c r="B29" s="688" t="s">
        <v>643</v>
      </c>
      <c r="C29" s="1114"/>
      <c r="D29" s="1114"/>
      <c r="E29" s="1114"/>
      <c r="F29" s="1114"/>
      <c r="G29" s="1114"/>
      <c r="H29" s="1114"/>
      <c r="I29" s="1114"/>
      <c r="J29" s="1114"/>
      <c r="K29" s="1114"/>
      <c r="L29" s="1114"/>
    </row>
    <row r="30" spans="1:13" ht="24">
      <c r="A30" s="3"/>
      <c r="B30" s="688" t="s">
        <v>645</v>
      </c>
      <c r="C30" s="1128"/>
      <c r="D30" s="1128"/>
      <c r="E30" s="1128"/>
      <c r="F30" s="1128"/>
      <c r="G30" s="1128"/>
      <c r="H30" s="1128"/>
      <c r="I30" s="1128"/>
      <c r="J30" s="1128"/>
      <c r="K30" s="1128"/>
      <c r="L30" s="1128"/>
    </row>
    <row r="31" spans="1:13" ht="24">
      <c r="A31" s="3"/>
      <c r="B31" s="688" t="s">
        <v>646</v>
      </c>
      <c r="C31" s="1128"/>
      <c r="D31" s="1128"/>
      <c r="E31" s="1128"/>
      <c r="F31" s="1128"/>
      <c r="G31" s="1128"/>
      <c r="H31" s="1128"/>
      <c r="I31" s="1128"/>
      <c r="J31" s="1128"/>
      <c r="K31" s="1128"/>
      <c r="L31" s="1128"/>
    </row>
    <row r="32" spans="1:13" ht="24">
      <c r="A32" s="3"/>
      <c r="B32" s="688" t="s">
        <v>648</v>
      </c>
      <c r="C32" s="1129"/>
      <c r="D32" s="1129"/>
      <c r="E32" s="1129"/>
      <c r="F32" s="1129"/>
      <c r="G32" s="1129"/>
      <c r="H32" s="1129"/>
      <c r="I32" s="1129"/>
      <c r="J32" s="1129"/>
      <c r="K32" s="1129"/>
      <c r="L32" s="1129"/>
    </row>
    <row r="33" spans="1:12" ht="24">
      <c r="A33" s="871"/>
      <c r="B33" s="871"/>
      <c r="C33" s="871"/>
      <c r="D33" s="871"/>
      <c r="E33" s="871"/>
      <c r="F33" s="871"/>
      <c r="G33" s="871"/>
      <c r="H33" s="871"/>
      <c r="I33" s="871"/>
      <c r="J33" s="871"/>
      <c r="K33" s="871"/>
      <c r="L33" s="871"/>
    </row>
    <row r="34" spans="1:12" ht="24">
      <c r="A34" s="667"/>
      <c r="B34" s="667" t="s">
        <v>649</v>
      </c>
      <c r="C34" s="667"/>
      <c r="D34" s="667"/>
      <c r="E34" s="667"/>
      <c r="F34" s="667"/>
      <c r="G34" s="667"/>
      <c r="H34" s="667"/>
      <c r="I34" s="667"/>
      <c r="J34" s="667"/>
      <c r="K34" s="667"/>
      <c r="L34" s="667"/>
    </row>
    <row r="35" spans="1:12" ht="24">
      <c r="A35" s="3"/>
      <c r="B35" s="688" t="s">
        <v>643</v>
      </c>
      <c r="C35" s="1114"/>
      <c r="D35" s="1114"/>
      <c r="E35" s="1114"/>
      <c r="F35" s="1114"/>
      <c r="G35" s="1114"/>
      <c r="H35" s="1114"/>
      <c r="I35" s="1114"/>
      <c r="J35" s="1114"/>
      <c r="K35" s="1114"/>
      <c r="L35" s="1114"/>
    </row>
    <row r="36" spans="1:12" ht="24">
      <c r="A36" s="3"/>
      <c r="B36" s="688" t="s">
        <v>645</v>
      </c>
      <c r="C36" s="1128"/>
      <c r="D36" s="1128"/>
      <c r="E36" s="1128"/>
      <c r="F36" s="1128"/>
      <c r="G36" s="1128"/>
      <c r="H36" s="1128"/>
      <c r="I36" s="1128"/>
      <c r="J36" s="1128"/>
      <c r="K36" s="1128"/>
      <c r="L36" s="1128"/>
    </row>
    <row r="37" spans="1:12" ht="24">
      <c r="A37" s="3"/>
      <c r="B37" s="688" t="s">
        <v>646</v>
      </c>
      <c r="C37" s="1128"/>
      <c r="D37" s="1128"/>
      <c r="E37" s="1128"/>
      <c r="F37" s="1128"/>
      <c r="G37" s="1128"/>
      <c r="H37" s="1128"/>
      <c r="I37" s="1128"/>
      <c r="J37" s="1128"/>
      <c r="K37" s="1128"/>
      <c r="L37" s="1128"/>
    </row>
    <row r="38" spans="1:12" ht="24">
      <c r="A38" s="3"/>
      <c r="B38" s="688" t="s">
        <v>648</v>
      </c>
      <c r="C38" s="1129"/>
      <c r="D38" s="1129"/>
      <c r="E38" s="1129"/>
      <c r="F38" s="1129"/>
      <c r="G38" s="1129"/>
      <c r="H38" s="1129"/>
      <c r="I38" s="1129"/>
      <c r="J38" s="1129"/>
      <c r="K38" s="1129"/>
      <c r="L38" s="1129"/>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5"/>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54</vt:i4>
      </vt:variant>
    </vt:vector>
  </HeadingPairs>
  <TitlesOfParts>
    <vt:vector size="66"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上映・配給、頒布計画書</vt:lpstr>
      <vt:lpstr>変更理由書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収入!Print_Area</vt:lpstr>
      <vt:lpstr>'上映・配給、頒布計画書'!Print_Area</vt:lpstr>
      <vt:lpstr>総表!Print_Area</vt:lpstr>
      <vt:lpstr>変更理由書!Print_Area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2024-04-24T04:38:12Z</cp:lastPrinted>
  <dcterms:created xsi:type="dcterms:W3CDTF">2020-08-12T01:57:30Z</dcterms:created>
  <dcterms:modified xsi:type="dcterms:W3CDTF">2024-10-11T01:19:52Z</dcterms:modified>
</cp:coreProperties>
</file>